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updateLinks="never" codeName="ThisWorkbook"/>
  <bookViews>
    <workbookView xWindow="0" yWindow="0" windowWidth="19320" windowHeight="9525" firstSheet="1" activeTab="1"/>
  </bookViews>
  <sheets>
    <sheet name="parinktys" sheetId="2" state="hidden" r:id="rId1"/>
    <sheet name="Kolektyvų sąrašas" sheetId="1" r:id="rId2"/>
    <sheet name="Pavienių sąrašas" sheetId="3" r:id="rId3"/>
    <sheet name="delegacija" sheetId="21" state="hidden" r:id="rId4"/>
    <sheet name="Suvestinė" sheetId="10" r:id="rId5"/>
  </sheets>
  <definedNames>
    <definedName name="_xlnm._FilterDatabase" localSheetId="1" hidden="1">'Kolektyvų sąrašas'!$A$8:$CA$8</definedName>
    <definedName name="_xlnm._FilterDatabase" localSheetId="2">'Pavienių sąrašas'!$B$4:$M$5</definedName>
    <definedName name="amžius">parinktys!$J$2:$J$4</definedName>
    <definedName name="atranka">parinktys!$I$2:$I$4</definedName>
    <definedName name="Choras">parinktys!$C$2:$C$11</definedName>
    <definedName name="dalis">parinktys!$P$2:$P$3</definedName>
    <definedName name="Folk">parinktys!$T$2:$T$4</definedName>
    <definedName name="Kategorijos">parinktys!$H$2:$H$6</definedName>
    <definedName name="LiaudiesInstrumentųAnsamblis">parinktys!$E$2:$E$6</definedName>
    <definedName name="MėgėjųTeatras">parinktys!$F$2:$F$4</definedName>
    <definedName name="Meno_šaka">parinktys!$A$2:$A$12</definedName>
    <definedName name="pasirinkti">parinktys!$K$2:$K$3</definedName>
    <definedName name="Pavienių_tipas">parinktys!$O$2:$O$9</definedName>
    <definedName name="savivaldybes">parinktys!$A$17:$A$76</definedName>
    <definedName name="skaiciai15">parinktys!$N$2:$N$17</definedName>
    <definedName name="_xlnm.Print_Area" localSheetId="3">Table1[]</definedName>
    <definedName name="_xlnm.Print_Area" localSheetId="1">'Kolektyvų sąrašas'!$A:$BD</definedName>
    <definedName name="_xlnm.Print_Titles" localSheetId="1">'Kolektyvų sąrašas'!$4:$6</definedName>
    <definedName name="_xlnm.Print_Titles" localSheetId="2">'Pavienių sąrašas'!$3:$4</definedName>
    <definedName name="studentai">parinktys!$L$2:$L$3</definedName>
    <definedName name="teritorija">parinktys!$T$2:$T$4</definedName>
    <definedName name="vadovu_sk">parinktys!$M$2:$M$11</definedName>
    <definedName name="VokalinisAnsamblis">parinktys!$D$2:$D$4</definedName>
  </definedNames>
  <calcPr calcId="125725"/>
  <pivotCaches>
    <pivotCache cacheId="13" r:id="rId6"/>
    <pivotCache cacheId="17" r:id="rId7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2" i="1"/>
  <c r="AW61"/>
  <c r="AW60"/>
  <c r="AW59"/>
  <c r="AW58"/>
  <c r="AW57"/>
  <c r="AW56"/>
  <c r="AW55"/>
  <c r="AW54"/>
  <c r="AW5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N63"/>
  <c r="AN62"/>
  <c r="AN61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63"/>
  <c r="X63"/>
  <c r="X62"/>
  <c r="X61"/>
  <c r="X60"/>
  <c r="X59"/>
  <c r="X58"/>
  <c r="X56"/>
  <c r="X55"/>
  <c r="X54"/>
  <c r="X51"/>
  <c r="X50"/>
  <c r="X49"/>
  <c r="X47"/>
  <c r="X45"/>
  <c r="X44"/>
  <c r="X43"/>
  <c r="X42"/>
  <c r="X41"/>
  <c r="X40"/>
  <c r="X39"/>
  <c r="X38"/>
  <c r="X37"/>
  <c r="X35"/>
  <c r="X34"/>
  <c r="X33"/>
  <c r="X32"/>
  <c r="X31"/>
  <c r="X30"/>
  <c r="X29"/>
  <c r="X28"/>
  <c r="X23"/>
  <c r="X22"/>
  <c r="X20"/>
  <c r="X18"/>
  <c r="X16"/>
  <c r="X15"/>
  <c r="X14"/>
  <c r="X13"/>
  <c r="X12"/>
  <c r="X11"/>
  <c r="X10"/>
  <c r="X9"/>
  <c r="R63"/>
  <c r="R62"/>
  <c r="R61"/>
  <c r="R60"/>
  <c r="AN60" s="1"/>
  <c r="R59"/>
  <c r="AN59" s="1"/>
  <c r="R58"/>
  <c r="R57"/>
  <c r="X57" s="1"/>
  <c r="R56"/>
  <c r="R55"/>
  <c r="R54"/>
  <c r="R53"/>
  <c r="X53" s="1"/>
  <c r="R52"/>
  <c r="X52" s="1"/>
  <c r="R51"/>
  <c r="R50"/>
  <c r="R49"/>
  <c r="R48"/>
  <c r="X48" s="1"/>
  <c r="R47"/>
  <c r="R46"/>
  <c r="X46" s="1"/>
  <c r="R45"/>
  <c r="R44"/>
  <c r="R43"/>
  <c r="R42"/>
  <c r="R41"/>
  <c r="R40"/>
  <c r="R39"/>
  <c r="R38"/>
  <c r="AN38" s="1"/>
  <c r="R37"/>
  <c r="R36"/>
  <c r="X36" s="1"/>
  <c r="R35"/>
  <c r="R34"/>
  <c r="R33"/>
  <c r="R32"/>
  <c r="R31"/>
  <c r="R30"/>
  <c r="R29"/>
  <c r="R28"/>
  <c r="R27"/>
  <c r="X27" s="1"/>
  <c r="R26"/>
  <c r="X26" s="1"/>
  <c r="R25"/>
  <c r="X25" s="1"/>
  <c r="R24"/>
  <c r="X24" s="1"/>
  <c r="R23"/>
  <c r="R22"/>
  <c r="R21"/>
  <c r="X21" s="1"/>
  <c r="R20"/>
  <c r="R19"/>
  <c r="X19" s="1"/>
  <c r="R18"/>
  <c r="R17"/>
  <c r="X17" s="1"/>
  <c r="R16"/>
  <c r="R15"/>
  <c r="R14"/>
  <c r="R13"/>
  <c r="R12"/>
  <c r="R11"/>
  <c r="R10"/>
  <c r="R9"/>
  <c r="F61" i="21" l="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B14" i="10" l="1"/>
  <c r="B13"/>
  <c r="B12"/>
  <c r="B11"/>
  <c r="A1"/>
  <c r="B9"/>
  <c r="AW63" i="1" l="1"/>
  <c r="BB9"/>
  <c r="BB10"/>
  <c r="BB11"/>
  <c r="BB12"/>
  <c r="BB13"/>
  <c r="BB14"/>
  <c r="BB15"/>
  <c r="BB16"/>
  <c r="BB17"/>
  <c r="BB18"/>
  <c r="BB19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20"/>
  <c r="BB58"/>
  <c r="BB59"/>
  <c r="BB60"/>
  <c r="BB61"/>
  <c r="BB62"/>
  <c r="BB63"/>
  <c r="BC9"/>
  <c r="BC10"/>
  <c r="BC11"/>
  <c r="BC12"/>
  <c r="BC13"/>
  <c r="BC14"/>
  <c r="BC15"/>
  <c r="BC16"/>
  <c r="BC17"/>
  <c r="BC18"/>
  <c r="BC19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20"/>
  <c r="BC58"/>
  <c r="BC59"/>
  <c r="BC60"/>
  <c r="BC61"/>
  <c r="BC62"/>
  <c r="BC63"/>
  <c r="BD50" l="1"/>
  <c r="BD63"/>
  <c r="BD17"/>
  <c r="BD13"/>
  <c r="BD30"/>
  <c r="BD26"/>
  <c r="BD62"/>
  <c r="BD60"/>
  <c r="BD57"/>
  <c r="BD53"/>
  <c r="BD49"/>
  <c r="BD45"/>
  <c r="BD41"/>
  <c r="BD37"/>
  <c r="BD33"/>
  <c r="BD29"/>
  <c r="BD25"/>
  <c r="BD21"/>
  <c r="BD16"/>
  <c r="BD12"/>
  <c r="BD61"/>
  <c r="BD20"/>
  <c r="BD54"/>
  <c r="BD46"/>
  <c r="BD42"/>
  <c r="BD38"/>
  <c r="BD34"/>
  <c r="BD22"/>
  <c r="BD9"/>
  <c r="BD58"/>
  <c r="BD55"/>
  <c r="BD51"/>
  <c r="BD47"/>
  <c r="BD43"/>
  <c r="BD39"/>
  <c r="BD35"/>
  <c r="BD31"/>
  <c r="BD27"/>
  <c r="BD23"/>
  <c r="BD18"/>
  <c r="BD14"/>
  <c r="BD10"/>
  <c r="BD59"/>
  <c r="BD56"/>
  <c r="BD52"/>
  <c r="BD48"/>
  <c r="BD44"/>
  <c r="BD40"/>
  <c r="BD36"/>
  <c r="BD32"/>
  <c r="BD28"/>
  <c r="BD24"/>
  <c r="BD19"/>
  <c r="BD15"/>
  <c r="BD11"/>
  <c r="BK62" l="1"/>
  <c r="BO11"/>
  <c r="BM12"/>
  <c r="BM14"/>
  <c r="BM16"/>
  <c r="BM21"/>
  <c r="BM23"/>
  <c r="BM25"/>
  <c r="BO28"/>
  <c r="BM29"/>
  <c r="BM31"/>
  <c r="BM33"/>
  <c r="BM37"/>
  <c r="BM39"/>
  <c r="BO41"/>
  <c r="BO44"/>
  <c r="BM45"/>
  <c r="BM47"/>
  <c r="BM49"/>
  <c r="BM53"/>
  <c r="BM55"/>
  <c r="BM57"/>
  <c r="BO59"/>
  <c r="BO60"/>
  <c r="BM62"/>
  <c r="BK10"/>
  <c r="BK11"/>
  <c r="BK12"/>
  <c r="BK14"/>
  <c r="BK15"/>
  <c r="BK16"/>
  <c r="BK18"/>
  <c r="BK19"/>
  <c r="BK21"/>
  <c r="BK23"/>
  <c r="BK24"/>
  <c r="BK25"/>
  <c r="BK27"/>
  <c r="BK28"/>
  <c r="BK29"/>
  <c r="BK31"/>
  <c r="BK32"/>
  <c r="BK33"/>
  <c r="BK35"/>
  <c r="BK36"/>
  <c r="BK37"/>
  <c r="BK39"/>
  <c r="BK40"/>
  <c r="BK41"/>
  <c r="BK43"/>
  <c r="BK44"/>
  <c r="BK45"/>
  <c r="BK47"/>
  <c r="BK48"/>
  <c r="BK49"/>
  <c r="BK51"/>
  <c r="BK52"/>
  <c r="BK53"/>
  <c r="BK55"/>
  <c r="BK56"/>
  <c r="BK57"/>
  <c r="BK58"/>
  <c r="BK59"/>
  <c r="BK60"/>
  <c r="BK63"/>
  <c r="BL10"/>
  <c r="BL11"/>
  <c r="BL12"/>
  <c r="BL14"/>
  <c r="BL15"/>
  <c r="BL16"/>
  <c r="BL18"/>
  <c r="BL19"/>
  <c r="BL21"/>
  <c r="BL23"/>
  <c r="BL24"/>
  <c r="BL25"/>
  <c r="BL27"/>
  <c r="BL28"/>
  <c r="BL29"/>
  <c r="BL31"/>
  <c r="BL32"/>
  <c r="BL33"/>
  <c r="BL35"/>
  <c r="BL36"/>
  <c r="BL37"/>
  <c r="BL39"/>
  <c r="BL40"/>
  <c r="BL41"/>
  <c r="BL43"/>
  <c r="BL44"/>
  <c r="BL45"/>
  <c r="BL47"/>
  <c r="BL48"/>
  <c r="BL49"/>
  <c r="BL51"/>
  <c r="BL52"/>
  <c r="BL53"/>
  <c r="BL55"/>
  <c r="BL56"/>
  <c r="BL57"/>
  <c r="BL58"/>
  <c r="BL59"/>
  <c r="BL60"/>
  <c r="BL62"/>
  <c r="BL63"/>
  <c r="BS9"/>
  <c r="BS10"/>
  <c r="BS11"/>
  <c r="BS12"/>
  <c r="BS13"/>
  <c r="BS14"/>
  <c r="BS15"/>
  <c r="BS16"/>
  <c r="BS17"/>
  <c r="BS18"/>
  <c r="BS19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20"/>
  <c r="BS58"/>
  <c r="BS59"/>
  <c r="BS60"/>
  <c r="BS61"/>
  <c r="BS62"/>
  <c r="BS63"/>
  <c r="BV9"/>
  <c r="BV10"/>
  <c r="BV11"/>
  <c r="BV12"/>
  <c r="BV13"/>
  <c r="BV14"/>
  <c r="BV15"/>
  <c r="BV16"/>
  <c r="BV17"/>
  <c r="BV18"/>
  <c r="BV19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20"/>
  <c r="BV58"/>
  <c r="BV59"/>
  <c r="BV60"/>
  <c r="BV61"/>
  <c r="BV62"/>
  <c r="BV63"/>
  <c r="BW9"/>
  <c r="BW10"/>
  <c r="BW11"/>
  <c r="BW12"/>
  <c r="BW13"/>
  <c r="BW14"/>
  <c r="BW15"/>
  <c r="BW16"/>
  <c r="BW17"/>
  <c r="BW18"/>
  <c r="BW19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20"/>
  <c r="BW58"/>
  <c r="BW59"/>
  <c r="BW60"/>
  <c r="BW61"/>
  <c r="BW62"/>
  <c r="BW63"/>
  <c r="BX9"/>
  <c r="BX10"/>
  <c r="BX11"/>
  <c r="BX12"/>
  <c r="BX13"/>
  <c r="BX14"/>
  <c r="BX15"/>
  <c r="BX16"/>
  <c r="BX17"/>
  <c r="BX18"/>
  <c r="BX19"/>
  <c r="BX21"/>
  <c r="BX22"/>
  <c r="BX23"/>
  <c r="BX24"/>
  <c r="BX25"/>
  <c r="BX26"/>
  <c r="BX27"/>
  <c r="BX28"/>
  <c r="BX29"/>
  <c r="BX30"/>
  <c r="BX31"/>
  <c r="BX32"/>
  <c r="BX33"/>
  <c r="BX34"/>
  <c r="BX35"/>
  <c r="BX36"/>
  <c r="BX37"/>
  <c r="BX38"/>
  <c r="BX39"/>
  <c r="BX40"/>
  <c r="BX41"/>
  <c r="BX42"/>
  <c r="BX43"/>
  <c r="BX44"/>
  <c r="BX45"/>
  <c r="BX46"/>
  <c r="BX47"/>
  <c r="BX48"/>
  <c r="BX49"/>
  <c r="BX50"/>
  <c r="BX51"/>
  <c r="BX52"/>
  <c r="BX53"/>
  <c r="BX54"/>
  <c r="BX55"/>
  <c r="BX56"/>
  <c r="BX57"/>
  <c r="BX20"/>
  <c r="BX58"/>
  <c r="BX59"/>
  <c r="BX60"/>
  <c r="BX61"/>
  <c r="BX62"/>
  <c r="BX63"/>
  <c r="BO62" l="1"/>
  <c r="BM41"/>
  <c r="BO37"/>
  <c r="BO21"/>
  <c r="BO53"/>
  <c r="BO12"/>
  <c r="BM60"/>
  <c r="BO45"/>
  <c r="BO29"/>
  <c r="BM58"/>
  <c r="BO58"/>
  <c r="BM51"/>
  <c r="BO51"/>
  <c r="BM43"/>
  <c r="BO43"/>
  <c r="BM35"/>
  <c r="BO35"/>
  <c r="BM27"/>
  <c r="BO27"/>
  <c r="BM18"/>
  <c r="BO18"/>
  <c r="BM10"/>
  <c r="BO10"/>
  <c r="BO55"/>
  <c r="BO39"/>
  <c r="BO23"/>
  <c r="BO47"/>
  <c r="BO31"/>
  <c r="BO14"/>
  <c r="BO57"/>
  <c r="BO49"/>
  <c r="BO33"/>
  <c r="BO25"/>
  <c r="BO16"/>
  <c r="BM63"/>
  <c r="BO63"/>
  <c r="BO56"/>
  <c r="BO52"/>
  <c r="BM48"/>
  <c r="BM40"/>
  <c r="BO36"/>
  <c r="BM32"/>
  <c r="BM24"/>
  <c r="BO19"/>
  <c r="BM15"/>
  <c r="BK61"/>
  <c r="BL61"/>
  <c r="BO61"/>
  <c r="BM61"/>
  <c r="BK54"/>
  <c r="BL54"/>
  <c r="BO54"/>
  <c r="BM54"/>
  <c r="BK46"/>
  <c r="BL46"/>
  <c r="BM46"/>
  <c r="BO46"/>
  <c r="BK42"/>
  <c r="BL42"/>
  <c r="BM42"/>
  <c r="BO42"/>
  <c r="BK30"/>
  <c r="BL30"/>
  <c r="BM30"/>
  <c r="BO30"/>
  <c r="BK22"/>
  <c r="BL22"/>
  <c r="BM22"/>
  <c r="BO22"/>
  <c r="BK13"/>
  <c r="BL13"/>
  <c r="BM13"/>
  <c r="BO13"/>
  <c r="BO48"/>
  <c r="BO32"/>
  <c r="BO15"/>
  <c r="BM56"/>
  <c r="BK20"/>
  <c r="BL20"/>
  <c r="BM20"/>
  <c r="BO20"/>
  <c r="BK50"/>
  <c r="BL50"/>
  <c r="BM50"/>
  <c r="BO50"/>
  <c r="BK38"/>
  <c r="BL38"/>
  <c r="BO38"/>
  <c r="BM38"/>
  <c r="BK34"/>
  <c r="BL34"/>
  <c r="BM34"/>
  <c r="BO34"/>
  <c r="BK26"/>
  <c r="BL26"/>
  <c r="BM26"/>
  <c r="BO26"/>
  <c r="BK17"/>
  <c r="BL17"/>
  <c r="BO17"/>
  <c r="BK9"/>
  <c r="BL9"/>
  <c r="BO9"/>
  <c r="BM9"/>
  <c r="BO40"/>
  <c r="BO24"/>
  <c r="BM17"/>
  <c r="BM59"/>
  <c r="BM52"/>
  <c r="BM44"/>
  <c r="BM36"/>
  <c r="BM28"/>
  <c r="BM19"/>
  <c r="BM11"/>
  <c r="AZ9" l="1"/>
  <c r="BP9" s="1"/>
  <c r="AZ10"/>
  <c r="BP10" s="1"/>
  <c r="AZ11"/>
  <c r="BP11" s="1"/>
  <c r="AZ12"/>
  <c r="BP12" s="1"/>
  <c r="AZ13"/>
  <c r="BP13" s="1"/>
  <c r="AZ14"/>
  <c r="BP14" s="1"/>
  <c r="AZ15"/>
  <c r="BP15" s="1"/>
  <c r="AZ16"/>
  <c r="BP16" s="1"/>
  <c r="AZ17"/>
  <c r="BP17" s="1"/>
  <c r="AZ18"/>
  <c r="BP18" s="1"/>
  <c r="AZ19"/>
  <c r="BP19" s="1"/>
  <c r="AZ21"/>
  <c r="BP21" s="1"/>
  <c r="AZ22"/>
  <c r="BP22" s="1"/>
  <c r="AZ23"/>
  <c r="BP23" s="1"/>
  <c r="AZ24"/>
  <c r="BP24" s="1"/>
  <c r="AZ25"/>
  <c r="BP25" s="1"/>
  <c r="AZ26"/>
  <c r="BP26" s="1"/>
  <c r="AZ27"/>
  <c r="BP27" s="1"/>
  <c r="AZ28"/>
  <c r="BP28" s="1"/>
  <c r="AZ29"/>
  <c r="BP29" s="1"/>
  <c r="AZ30"/>
  <c r="BP30" s="1"/>
  <c r="AZ31"/>
  <c r="BP31" s="1"/>
  <c r="AZ32"/>
  <c r="BP32" s="1"/>
  <c r="AZ33"/>
  <c r="BP33" s="1"/>
  <c r="AZ34"/>
  <c r="BP34" s="1"/>
  <c r="AZ35"/>
  <c r="BP35" s="1"/>
  <c r="AZ36"/>
  <c r="BP36" s="1"/>
  <c r="AZ37"/>
  <c r="BP37" s="1"/>
  <c r="AZ38"/>
  <c r="BP38" s="1"/>
  <c r="AZ39"/>
  <c r="BP39" s="1"/>
  <c r="AZ40"/>
  <c r="BP40" s="1"/>
  <c r="AZ41"/>
  <c r="BP41" s="1"/>
  <c r="AZ42"/>
  <c r="BP42" s="1"/>
  <c r="AZ43"/>
  <c r="BP43" s="1"/>
  <c r="AZ44"/>
  <c r="BP44" s="1"/>
  <c r="AZ45"/>
  <c r="BP45" s="1"/>
  <c r="AZ46"/>
  <c r="BP46" s="1"/>
  <c r="AZ47"/>
  <c r="BP47" s="1"/>
  <c r="AZ48"/>
  <c r="BP48" s="1"/>
  <c r="AZ49"/>
  <c r="BP49" s="1"/>
  <c r="AZ50"/>
  <c r="BP50" s="1"/>
  <c r="AZ51"/>
  <c r="BP51" s="1"/>
  <c r="AZ52"/>
  <c r="BP52" s="1"/>
  <c r="AZ53"/>
  <c r="BP53" s="1"/>
  <c r="AZ54"/>
  <c r="BP54" s="1"/>
  <c r="AZ55"/>
  <c r="BP55" s="1"/>
  <c r="AZ56"/>
  <c r="BP56" s="1"/>
  <c r="AZ57"/>
  <c r="BP57" s="1"/>
  <c r="AZ20"/>
  <c r="BP20" s="1"/>
  <c r="AZ58"/>
  <c r="BP58" s="1"/>
  <c r="AZ59"/>
  <c r="BP59" s="1"/>
  <c r="AZ60"/>
  <c r="BP60" s="1"/>
  <c r="AZ61"/>
  <c r="BP61" s="1"/>
  <c r="AZ62"/>
  <c r="BP62" s="1"/>
  <c r="AZ63"/>
  <c r="BP63" s="1"/>
  <c r="BU9"/>
  <c r="BU10"/>
  <c r="BU11"/>
  <c r="BU12"/>
  <c r="BU13"/>
  <c r="BU14"/>
  <c r="BU15"/>
  <c r="BU16"/>
  <c r="BU17"/>
  <c r="BU18"/>
  <c r="BU19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20"/>
  <c r="BU58"/>
  <c r="BU59"/>
  <c r="BU60"/>
  <c r="BU61"/>
  <c r="BU62"/>
  <c r="BU63"/>
  <c r="K62" l="1"/>
  <c r="BJ62"/>
  <c r="BN62"/>
  <c r="BY62"/>
  <c r="BR62" s="1"/>
  <c r="BZ62"/>
  <c r="CA62"/>
  <c r="K63"/>
  <c r="BJ63"/>
  <c r="BN63"/>
  <c r="BY63"/>
  <c r="BZ63"/>
  <c r="CA63"/>
  <c r="O64"/>
  <c r="P64"/>
  <c r="Q64"/>
  <c r="Y64"/>
  <c r="Z64"/>
  <c r="AA64"/>
  <c r="AB64"/>
  <c r="AC64"/>
  <c r="AD64"/>
  <c r="AE64"/>
  <c r="AF64"/>
  <c r="AG64"/>
  <c r="AH64"/>
  <c r="AI64"/>
  <c r="AJ64"/>
  <c r="AK64"/>
  <c r="AO64"/>
  <c r="AP64"/>
  <c r="AQ64"/>
  <c r="AR64"/>
  <c r="AS64"/>
  <c r="AT64"/>
  <c r="AU64"/>
  <c r="AV64"/>
  <c r="AX64"/>
  <c r="AY64"/>
  <c r="BA64"/>
  <c r="BR63" l="1"/>
  <c r="BQ62"/>
  <c r="BQ63"/>
  <c r="BB64" l="1"/>
  <c r="AW64"/>
  <c r="AZ64"/>
  <c r="R64"/>
  <c r="BC64"/>
  <c r="BQ56"/>
  <c r="BQ48"/>
  <c r="BQ40"/>
  <c r="BQ32"/>
  <c r="BQ24"/>
  <c r="BQ15"/>
  <c r="BQ58"/>
  <c r="BQ55"/>
  <c r="BQ51"/>
  <c r="BQ47"/>
  <c r="BQ43"/>
  <c r="BQ39"/>
  <c r="BQ35"/>
  <c r="BQ31"/>
  <c r="BQ27"/>
  <c r="BQ23"/>
  <c r="BQ18"/>
  <c r="BQ14"/>
  <c r="BQ10"/>
  <c r="BQ60"/>
  <c r="BQ57"/>
  <c r="BQ53"/>
  <c r="BQ49"/>
  <c r="BQ45"/>
  <c r="BQ41"/>
  <c r="BQ37"/>
  <c r="BQ33"/>
  <c r="BQ29"/>
  <c r="BQ25"/>
  <c r="BQ21"/>
  <c r="BQ16"/>
  <c r="BQ12"/>
  <c r="BQ61"/>
  <c r="BQ54"/>
  <c r="BQ46"/>
  <c r="BQ38"/>
  <c r="BQ30"/>
  <c r="BQ26"/>
  <c r="BQ17"/>
  <c r="BQ9"/>
  <c r="BQ20"/>
  <c r="BQ50"/>
  <c r="BQ42"/>
  <c r="BQ34"/>
  <c r="BQ22"/>
  <c r="BQ13"/>
  <c r="BQ59"/>
  <c r="BQ52"/>
  <c r="BQ44"/>
  <c r="BQ36"/>
  <c r="BQ28"/>
  <c r="BQ19"/>
  <c r="BQ11"/>
  <c r="BD64" l="1"/>
  <c r="BN61" l="1"/>
  <c r="BN58"/>
  <c r="BN20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7"/>
  <c r="BN36"/>
  <c r="BN35"/>
  <c r="BN34"/>
  <c r="BN33"/>
  <c r="BN32"/>
  <c r="BN31"/>
  <c r="BN30"/>
  <c r="BN29"/>
  <c r="BN28"/>
  <c r="BN27"/>
  <c r="BN26"/>
  <c r="BN25"/>
  <c r="BN24"/>
  <c r="BN23"/>
  <c r="BN22"/>
  <c r="BN21"/>
  <c r="BN19"/>
  <c r="BN18"/>
  <c r="BN17"/>
  <c r="BN16"/>
  <c r="BN15"/>
  <c r="BN14"/>
  <c r="BN13"/>
  <c r="BN12"/>
  <c r="BN11"/>
  <c r="BN10"/>
  <c r="BN9"/>
  <c r="BJ61"/>
  <c r="BJ60"/>
  <c r="BJ59"/>
  <c r="BJ58"/>
  <c r="BJ20"/>
  <c r="BJ56"/>
  <c r="BJ55"/>
  <c r="BJ54"/>
  <c r="BJ51"/>
  <c r="BJ50"/>
  <c r="BJ49"/>
  <c r="BJ47"/>
  <c r="BJ45"/>
  <c r="BJ44"/>
  <c r="BJ43"/>
  <c r="BJ42"/>
  <c r="BJ41"/>
  <c r="BJ40"/>
  <c r="BJ39"/>
  <c r="BJ38"/>
  <c r="BJ37"/>
  <c r="BJ35"/>
  <c r="BJ34"/>
  <c r="BJ33"/>
  <c r="BJ32"/>
  <c r="BJ31"/>
  <c r="BJ30"/>
  <c r="BJ29"/>
  <c r="BJ28"/>
  <c r="BJ23"/>
  <c r="BJ22"/>
  <c r="BJ18"/>
  <c r="BJ16"/>
  <c r="BJ15"/>
  <c r="BJ14"/>
  <c r="BJ13"/>
  <c r="BJ12"/>
  <c r="BJ11"/>
  <c r="BJ10"/>
  <c r="BJ9"/>
  <c r="CA7"/>
  <c r="BZ7"/>
  <c r="BY7"/>
  <c r="BX7"/>
  <c r="BW7"/>
  <c r="BV7"/>
  <c r="BU7"/>
  <c r="BT7"/>
  <c r="BS7"/>
  <c r="BC7"/>
  <c r="BB7"/>
  <c r="AZ7"/>
  <c r="AW7"/>
  <c r="AN7"/>
  <c r="AM7"/>
  <c r="K7"/>
  <c r="R7"/>
  <c r="X7"/>
  <c r="AM64" l="1"/>
  <c r="BP7"/>
  <c r="BD7"/>
  <c r="BQ7" s="1"/>
  <c r="BK7"/>
  <c r="BL7"/>
  <c r="BO7"/>
  <c r="BJ7"/>
  <c r="BM7"/>
  <c r="BN7"/>
  <c r="BR7"/>
  <c r="CA32"/>
  <c r="BZ32"/>
  <c r="BY32"/>
  <c r="BT32"/>
  <c r="CA20"/>
  <c r="BZ20"/>
  <c r="BY20"/>
  <c r="BT20"/>
  <c r="CA55"/>
  <c r="BZ55"/>
  <c r="BY55"/>
  <c r="BT55"/>
  <c r="CA50"/>
  <c r="BZ50"/>
  <c r="BY50"/>
  <c r="BT50"/>
  <c r="CA45"/>
  <c r="BZ45"/>
  <c r="BY45"/>
  <c r="BT45"/>
  <c r="CA42"/>
  <c r="BZ42"/>
  <c r="BY42"/>
  <c r="BT42"/>
  <c r="CA40"/>
  <c r="BZ40"/>
  <c r="BY40"/>
  <c r="BT40"/>
  <c r="CA33"/>
  <c r="BZ33"/>
  <c r="BY33"/>
  <c r="BT33"/>
  <c r="CA23"/>
  <c r="BZ23"/>
  <c r="BY23"/>
  <c r="BT23"/>
  <c r="CA11"/>
  <c r="BZ11"/>
  <c r="BY11"/>
  <c r="BT11"/>
  <c r="CA14"/>
  <c r="BZ14"/>
  <c r="BY14"/>
  <c r="BT14"/>
  <c r="CA10"/>
  <c r="BZ10"/>
  <c r="BY10"/>
  <c r="BT10"/>
  <c r="CA60"/>
  <c r="BZ60"/>
  <c r="BY60"/>
  <c r="BT60"/>
  <c r="BR60" s="1"/>
  <c r="CA38"/>
  <c r="BZ38"/>
  <c r="BY38"/>
  <c r="BT38"/>
  <c r="BR38" s="1"/>
  <c r="CA59"/>
  <c r="BZ59"/>
  <c r="BY59"/>
  <c r="BT59"/>
  <c r="BR59" s="1"/>
  <c r="CA49"/>
  <c r="BZ49"/>
  <c r="BY49"/>
  <c r="BT49"/>
  <c r="BR49" s="1"/>
  <c r="CA22"/>
  <c r="BZ22"/>
  <c r="BY22"/>
  <c r="BT22"/>
  <c r="BR22" s="1"/>
  <c r="CA9"/>
  <c r="BZ9"/>
  <c r="BY9"/>
  <c r="BT9"/>
  <c r="BR9" s="1"/>
  <c r="CA47"/>
  <c r="BZ47"/>
  <c r="BY47"/>
  <c r="BT47"/>
  <c r="BR47" s="1"/>
  <c r="CA44"/>
  <c r="BZ44"/>
  <c r="BY44"/>
  <c r="BT44"/>
  <c r="BR44" s="1"/>
  <c r="CA41"/>
  <c r="BZ41"/>
  <c r="BY41"/>
  <c r="BT41"/>
  <c r="BR41" s="1"/>
  <c r="CA39"/>
  <c r="BZ39"/>
  <c r="BY39"/>
  <c r="BT39"/>
  <c r="BR39" s="1"/>
  <c r="CA61"/>
  <c r="BZ61"/>
  <c r="BY61"/>
  <c r="BT61"/>
  <c r="BR61" s="1"/>
  <c r="CA28"/>
  <c r="BZ28"/>
  <c r="BY28"/>
  <c r="BT28"/>
  <c r="BR28" s="1"/>
  <c r="CA58"/>
  <c r="BZ58"/>
  <c r="BY58"/>
  <c r="BT58"/>
  <c r="BR58" s="1"/>
  <c r="CA18"/>
  <c r="BZ18"/>
  <c r="BY18"/>
  <c r="BT18"/>
  <c r="BR18" s="1"/>
  <c r="CA56"/>
  <c r="BZ56"/>
  <c r="BY56"/>
  <c r="BT56"/>
  <c r="BR56" s="1"/>
  <c r="CA16"/>
  <c r="BZ16"/>
  <c r="BY16"/>
  <c r="BT16"/>
  <c r="BR16" s="1"/>
  <c r="CA29"/>
  <c r="BZ29"/>
  <c r="BY29"/>
  <c r="BT29"/>
  <c r="BR29" s="1"/>
  <c r="CA34"/>
  <c r="BZ34"/>
  <c r="BY34"/>
  <c r="BT34"/>
  <c r="BR34" s="1"/>
  <c r="CA35"/>
  <c r="BZ35"/>
  <c r="BY35"/>
  <c r="BT35"/>
  <c r="BR35" s="1"/>
  <c r="CA27"/>
  <c r="BZ27"/>
  <c r="BY27"/>
  <c r="BT27"/>
  <c r="BR27" s="1"/>
  <c r="CA19"/>
  <c r="BZ19"/>
  <c r="BY19"/>
  <c r="BT19"/>
  <c r="BR19" s="1"/>
  <c r="CA21"/>
  <c r="BZ21"/>
  <c r="BY21"/>
  <c r="BT21"/>
  <c r="BR21" s="1"/>
  <c r="CA46"/>
  <c r="BZ46"/>
  <c r="BY46"/>
  <c r="BT46"/>
  <c r="BR46" s="1"/>
  <c r="CA36"/>
  <c r="BZ36"/>
  <c r="BY36"/>
  <c r="BT36"/>
  <c r="BR36" s="1"/>
  <c r="CA53"/>
  <c r="BZ53"/>
  <c r="BY53"/>
  <c r="BT53"/>
  <c r="BR53" s="1"/>
  <c r="CA48"/>
  <c r="BZ48"/>
  <c r="BY48"/>
  <c r="BT48"/>
  <c r="BR48" s="1"/>
  <c r="CA17"/>
  <c r="BZ17"/>
  <c r="BY17"/>
  <c r="BT17"/>
  <c r="BR17" s="1"/>
  <c r="CA26"/>
  <c r="BZ26"/>
  <c r="BY26"/>
  <c r="BT26"/>
  <c r="BR26" s="1"/>
  <c r="CA52"/>
  <c r="BZ52"/>
  <c r="BY52"/>
  <c r="BT52"/>
  <c r="BR52" s="1"/>
  <c r="CA24"/>
  <c r="BZ24"/>
  <c r="BY24"/>
  <c r="BT24"/>
  <c r="BR24" s="1"/>
  <c r="CA57"/>
  <c r="BZ57"/>
  <c r="BY57"/>
  <c r="BT57"/>
  <c r="BR57" s="1"/>
  <c r="CA25"/>
  <c r="BZ25"/>
  <c r="BY25"/>
  <c r="BT25"/>
  <c r="BR25" s="1"/>
  <c r="CA31"/>
  <c r="BZ31"/>
  <c r="BY31"/>
  <c r="BT31"/>
  <c r="BR31" s="1"/>
  <c r="CA12"/>
  <c r="BZ12"/>
  <c r="BY12"/>
  <c r="BT12"/>
  <c r="BR12" s="1"/>
  <c r="CA30"/>
  <c r="BZ30"/>
  <c r="BY30"/>
  <c r="BT30"/>
  <c r="BR30" s="1"/>
  <c r="CA15"/>
  <c r="BZ15"/>
  <c r="BY15"/>
  <c r="BT15"/>
  <c r="BR15" s="1"/>
  <c r="CA54"/>
  <c r="BZ54"/>
  <c r="BY54"/>
  <c r="BT54"/>
  <c r="BR54" s="1"/>
  <c r="CA37"/>
  <c r="BZ37"/>
  <c r="BY37"/>
  <c r="BT37"/>
  <c r="BR37" s="1"/>
  <c r="CA13"/>
  <c r="BZ13"/>
  <c r="BY13"/>
  <c r="BT13"/>
  <c r="BR13" s="1"/>
  <c r="CA43"/>
  <c r="BZ43"/>
  <c r="BY43"/>
  <c r="BT43"/>
  <c r="BR43" s="1"/>
  <c r="CA51"/>
  <c r="BZ51"/>
  <c r="BY51"/>
  <c r="BT51"/>
  <c r="BR51" s="1"/>
  <c r="BN60"/>
  <c r="BN38"/>
  <c r="BN59"/>
  <c r="BJ27"/>
  <c r="BJ19"/>
  <c r="BJ21"/>
  <c r="BJ46"/>
  <c r="BJ36"/>
  <c r="BJ53"/>
  <c r="BJ48"/>
  <c r="BJ17"/>
  <c r="BJ26"/>
  <c r="BJ52"/>
  <c r="BJ24"/>
  <c r="BJ57"/>
  <c r="BJ25"/>
  <c r="K51"/>
  <c r="K43"/>
  <c r="K13"/>
  <c r="K37"/>
  <c r="K54"/>
  <c r="K15"/>
  <c r="K30"/>
  <c r="K12"/>
  <c r="K31"/>
  <c r="K25"/>
  <c r="K57"/>
  <c r="K24"/>
  <c r="K52"/>
  <c r="K26"/>
  <c r="K17"/>
  <c r="K48"/>
  <c r="K53"/>
  <c r="K36"/>
  <c r="K46"/>
  <c r="K21"/>
  <c r="K19"/>
  <c r="K27"/>
  <c r="K35"/>
  <c r="K34"/>
  <c r="K29"/>
  <c r="K16"/>
  <c r="K56"/>
  <c r="K18"/>
  <c r="K58"/>
  <c r="K28"/>
  <c r="K61"/>
  <c r="K39"/>
  <c r="K41"/>
  <c r="K44"/>
  <c r="K47"/>
  <c r="K9"/>
  <c r="K22"/>
  <c r="K49"/>
  <c r="K59"/>
  <c r="K38"/>
  <c r="K60"/>
  <c r="K10"/>
  <c r="K14"/>
  <c r="K11"/>
  <c r="K23"/>
  <c r="K33"/>
  <c r="K40"/>
  <c r="K42"/>
  <c r="K45"/>
  <c r="K50"/>
  <c r="K55"/>
  <c r="K20"/>
  <c r="K32"/>
  <c r="A1" i="3"/>
  <c r="BR10" i="1" l="1"/>
  <c r="BR14"/>
  <c r="BR11"/>
  <c r="BR23"/>
  <c r="BR33"/>
  <c r="BR40"/>
  <c r="BR42"/>
  <c r="BR45"/>
  <c r="BR50"/>
  <c r="BR55"/>
  <c r="BR20"/>
  <c r="BR32"/>
  <c r="AN64"/>
  <c r="X64"/>
  <c r="M64" l="1"/>
  <c r="N64"/>
  <c r="B4" i="10"/>
  <c r="B5"/>
  <c r="B3"/>
  <c r="B8"/>
  <c r="B6"/>
  <c r="B16" l="1"/>
  <c r="AL64" i="1" l="1"/>
</calcChain>
</file>

<file path=xl/sharedStrings.xml><?xml version="1.0" encoding="utf-8"?>
<sst xmlns="http://schemas.openxmlformats.org/spreadsheetml/2006/main" count="2718" uniqueCount="682">
  <si>
    <t>Eil. nr.</t>
  </si>
  <si>
    <t>Atrinkta (+), neatrinkta (-), atidėta (?)</t>
  </si>
  <si>
    <t>Meno šaka, žanras</t>
  </si>
  <si>
    <t>Miestas / rajonas / savivaldybė</t>
  </si>
  <si>
    <t>Išeivija</t>
  </si>
  <si>
    <t>Vienadieniai kolektyvai</t>
  </si>
  <si>
    <t>Studentai</t>
  </si>
  <si>
    <t>Amžiaus grupė</t>
  </si>
  <si>
    <t>Kolektyvo vadovų skaičius</t>
  </si>
  <si>
    <t>Lydinčiųjų skaičius</t>
  </si>
  <si>
    <t>Choro tipas</t>
  </si>
  <si>
    <t xml:space="preserve">Šokių diena (07.05) </t>
  </si>
  <si>
    <t xml:space="preserve">Dainų diena (07.06) </t>
  </si>
  <si>
    <t xml:space="preserve">Vardas, pavardė </t>
  </si>
  <si>
    <t>Telefonas</t>
  </si>
  <si>
    <t>El. paštas</t>
  </si>
  <si>
    <t>Muzikantai</t>
  </si>
  <si>
    <t>Šokėjai</t>
  </si>
  <si>
    <t>Jaunučiai</t>
  </si>
  <si>
    <t>Jauniai</t>
  </si>
  <si>
    <t>Jaunuoliai</t>
  </si>
  <si>
    <t>Jaunimas</t>
  </si>
  <si>
    <t>Merginos</t>
  </si>
  <si>
    <t>Vyresnieji</t>
  </si>
  <si>
    <t>Pagyvenusieji</t>
  </si>
  <si>
    <t>Dainininkai</t>
  </si>
  <si>
    <t>Šokėjai vaikai</t>
  </si>
  <si>
    <t>Akomponuojančios kapelos</t>
  </si>
  <si>
    <t>Liaudiška kapela</t>
  </si>
  <si>
    <t>Birbynės</t>
  </si>
  <si>
    <t>Skudučiai</t>
  </si>
  <si>
    <t>Kanklės</t>
  </si>
  <si>
    <t>Kiti instrumentai</t>
  </si>
  <si>
    <t>+</t>
  </si>
  <si>
    <t>II</t>
  </si>
  <si>
    <t>Choras</t>
  </si>
  <si>
    <t>Akmenės r.</t>
  </si>
  <si>
    <t>suaugusiųjų</t>
  </si>
  <si>
    <t>vaikų</t>
  </si>
  <si>
    <t>x</t>
  </si>
  <si>
    <t>Folkloro kolektyvas</t>
  </si>
  <si>
    <t>mišrus</t>
  </si>
  <si>
    <t>Liaudies instrumentų ansamblis</t>
  </si>
  <si>
    <t>Liaudies instrumentų orkestras</t>
  </si>
  <si>
    <t>Liaudiškų šokių kolektyvas</t>
  </si>
  <si>
    <t>I</t>
  </si>
  <si>
    <t>III</t>
  </si>
  <si>
    <t>Mėgėjų teatras</t>
  </si>
  <si>
    <t>Pučiamųjų orkestras ir choreografinė grupė</t>
  </si>
  <si>
    <t>Alytaus m.</t>
  </si>
  <si>
    <t xml:space="preserve"> </t>
  </si>
  <si>
    <t>IV</t>
  </si>
  <si>
    <t>Dainų ir šokių ansamblis</t>
  </si>
  <si>
    <t>Alytaus r.</t>
  </si>
  <si>
    <t>Anykščių r.</t>
  </si>
  <si>
    <t>Birštono sav.</t>
  </si>
  <si>
    <t>Biržų r.</t>
  </si>
  <si>
    <t>Druskininkų sav.</t>
  </si>
  <si>
    <t>Elektrėnų sav.</t>
  </si>
  <si>
    <t>Ignalinos r.</t>
  </si>
  <si>
    <t>Jonavos r.</t>
  </si>
  <si>
    <t>Joniškio r.</t>
  </si>
  <si>
    <t>Jurbarko r.</t>
  </si>
  <si>
    <t>Vokalinis ansamblis</t>
  </si>
  <si>
    <t>Kaišiadorių r.</t>
  </si>
  <si>
    <t>Kalvarijos sav.</t>
  </si>
  <si>
    <t>Kauno m.</t>
  </si>
  <si>
    <t>s</t>
  </si>
  <si>
    <t>Kauno r.</t>
  </si>
  <si>
    <t>Kazlų Rūdos sav.</t>
  </si>
  <si>
    <t>Kėdainių r.</t>
  </si>
  <si>
    <t>Kelmės r.</t>
  </si>
  <si>
    <t>Klaipėdos m.</t>
  </si>
  <si>
    <t>Klaipėdos r.</t>
  </si>
  <si>
    <t>Kretingos r.</t>
  </si>
  <si>
    <t>Kupiškio r.</t>
  </si>
  <si>
    <t>Lazdijų r.</t>
  </si>
  <si>
    <t>Marijampolės sav.</t>
  </si>
  <si>
    <t>Mažeikių r.</t>
  </si>
  <si>
    <t>Molėtų r.</t>
  </si>
  <si>
    <t>Neringos sav.</t>
  </si>
  <si>
    <t>Pagėgių sav.</t>
  </si>
  <si>
    <t>Pakruojo r.</t>
  </si>
  <si>
    <t>Palangos m.</t>
  </si>
  <si>
    <t>Panevėžio m.</t>
  </si>
  <si>
    <t>Panevėžio r.</t>
  </si>
  <si>
    <t>Pasvalio r.</t>
  </si>
  <si>
    <t>Plungės r.</t>
  </si>
  <si>
    <t>Prienų r.</t>
  </si>
  <si>
    <t>Radviliškio r.</t>
  </si>
  <si>
    <t>Raseinių r.</t>
  </si>
  <si>
    <t>Rietavo sav.</t>
  </si>
  <si>
    <t>Rokiškio r.</t>
  </si>
  <si>
    <t>Skuodo r.</t>
  </si>
  <si>
    <t>Šakių r.</t>
  </si>
  <si>
    <t>Šalčininkų r.</t>
  </si>
  <si>
    <t>Šiaulių m.</t>
  </si>
  <si>
    <t>Šiaulių r.</t>
  </si>
  <si>
    <t>Šilalės r.</t>
  </si>
  <si>
    <t>Šilutės r.</t>
  </si>
  <si>
    <t>Širvintų r.</t>
  </si>
  <si>
    <t>Švenčionių r.</t>
  </si>
  <si>
    <t>Tauragės r.</t>
  </si>
  <si>
    <t>Telšių r.</t>
  </si>
  <si>
    <t>Trakų r.</t>
  </si>
  <si>
    <t>Ukmergės r.</t>
  </si>
  <si>
    <t>Utenos r.</t>
  </si>
  <si>
    <t>Varėnos r.</t>
  </si>
  <si>
    <t>Vilkaviškio r.</t>
  </si>
  <si>
    <t>Vilniaus m.</t>
  </si>
  <si>
    <t>Vilniaus r.</t>
  </si>
  <si>
    <t>Visagino sav.</t>
  </si>
  <si>
    <t>Zarasų r.</t>
  </si>
  <si>
    <t>Meninio lygio kategorija</t>
  </si>
  <si>
    <t>Pavienis atlikėjas</t>
  </si>
  <si>
    <t>-</t>
  </si>
  <si>
    <t>Tradicinės mugės dalyvis</t>
  </si>
  <si>
    <t>AKMENĖS RAJONO</t>
  </si>
  <si>
    <t>ALYTAUS MIESTO</t>
  </si>
  <si>
    <t>ALYTAUS RAJONO</t>
  </si>
  <si>
    <t>ANYKŠČIŲ RAJONO</t>
  </si>
  <si>
    <t>BIRŠTONO SAVIVALDYBĖS</t>
  </si>
  <si>
    <t>BIRŽŲ RAJONO</t>
  </si>
  <si>
    <t>DRUSKININKŲ SAVIVALDYBĖS</t>
  </si>
  <si>
    <t>ELEKTRĖNŲ SAVIVALDYBĖS</t>
  </si>
  <si>
    <t>IGNALINOS RAJONO</t>
  </si>
  <si>
    <t>JONAVOS RAJONO</t>
  </si>
  <si>
    <t>JONIŠKIO RAJONO</t>
  </si>
  <si>
    <t>JURBARKO RAJONO</t>
  </si>
  <si>
    <t>KAIŠIADORIŲ RAJONO</t>
  </si>
  <si>
    <t>KALVARIJOS SAVIVALDYBĖS</t>
  </si>
  <si>
    <t>KAUNO MIESTO</t>
  </si>
  <si>
    <t>KAUNO RAJONO</t>
  </si>
  <si>
    <t>KAZLŲ RŪDOS SAVIVALDYBĖS</t>
  </si>
  <si>
    <t>KĖDAINIŲ RAJONO</t>
  </si>
  <si>
    <t>KELMĖS RAJONO</t>
  </si>
  <si>
    <t>KLAIPĖDOS MIESTO</t>
  </si>
  <si>
    <t>KLAIPĖDOS RAJONO</t>
  </si>
  <si>
    <t>KRETINGOS RAJONO</t>
  </si>
  <si>
    <t>KUPIŠKIO RAJONO</t>
  </si>
  <si>
    <t>LAZDIJŲ RAJONO</t>
  </si>
  <si>
    <t>MARIJAMPOLĖS SAVIVALDYBĖS</t>
  </si>
  <si>
    <t>MAŽEIKIŲ RAJONO</t>
  </si>
  <si>
    <t>MOLĖTŲ RAJONO</t>
  </si>
  <si>
    <t>NERINGOS SAVIVALDYBĖS</t>
  </si>
  <si>
    <t>PAGĖGIŲ SAVIVALDYBĖS</t>
  </si>
  <si>
    <t>PAKRUOJO RAJONO</t>
  </si>
  <si>
    <t>PALANGOS MIESTO</t>
  </si>
  <si>
    <t>PANEVĖŽIO MIESTO</t>
  </si>
  <si>
    <t>PANEVĖŽIO RAJONO</t>
  </si>
  <si>
    <t>PASVALIO RAJONO</t>
  </si>
  <si>
    <t>PLUNGĖS RAJONO</t>
  </si>
  <si>
    <t>PRIENŲ RAJONO</t>
  </si>
  <si>
    <t>RADVILIŠKIO RAJONO</t>
  </si>
  <si>
    <t>RASEINIŲ RAJONO</t>
  </si>
  <si>
    <t>RIETAVO SAVIVALDYBĖS</t>
  </si>
  <si>
    <t>ROKIŠKIO RAJONO</t>
  </si>
  <si>
    <t>SKUODO RAJONO</t>
  </si>
  <si>
    <t>ŠAKIŲ RAJONO</t>
  </si>
  <si>
    <t>ŠALČININKŲ RAJONO</t>
  </si>
  <si>
    <t>ŠIAULIŲ MIESTO</t>
  </si>
  <si>
    <t>ŠIAULIŲ RAJONO</t>
  </si>
  <si>
    <t>ŠILALĖS RAJONO</t>
  </si>
  <si>
    <t>ŠILUTĖS RAJONO</t>
  </si>
  <si>
    <t>ŠIRVINTŲ RAJONO</t>
  </si>
  <si>
    <t>ŠVENČIONIŲ RAJONO</t>
  </si>
  <si>
    <t>TAURAGĖS RAJONO</t>
  </si>
  <si>
    <t>TELŠIŲ RAJONO</t>
  </si>
  <si>
    <t>TRAKŲ RAJONO</t>
  </si>
  <si>
    <t>UKMERGĖS RAJONO</t>
  </si>
  <si>
    <t>UTENOS RAJONO</t>
  </si>
  <si>
    <t>VARĖNOS RAJONO</t>
  </si>
  <si>
    <t>VILKAVIŠKIO RAJONO</t>
  </si>
  <si>
    <t>VILNIAUS MIESTO</t>
  </si>
  <si>
    <t>VILNIAUS RAJONO</t>
  </si>
  <si>
    <t>VISAGINO SAVIVALDYBĖS</t>
  </si>
  <si>
    <t>ZARASŲ RAJONO</t>
  </si>
  <si>
    <t>?</t>
  </si>
  <si>
    <t>Pavieniai atlikėjai:</t>
  </si>
  <si>
    <t>Žolininkas</t>
  </si>
  <si>
    <t>Žolininkai:</t>
  </si>
  <si>
    <t>Tradicinės mugės dalyviai:</t>
  </si>
  <si>
    <t>Pirties kiemas</t>
  </si>
  <si>
    <t>Pirties kiemo dalyviai:</t>
  </si>
  <si>
    <t>Amatų miestelio dalyviai:</t>
  </si>
  <si>
    <t>Kolektyvų skaičius:</t>
  </si>
  <si>
    <t>Kolektyvų dalyvių skaičius:</t>
  </si>
  <si>
    <t>Kolektyvų vadovų skaičius:</t>
  </si>
  <si>
    <t>Kolektyvų lydinčiųjų skaičius:</t>
  </si>
  <si>
    <t>Žolinininkų, pavienių atlikėjų, tradicinės mugės, pirties kiemo dalyvių skaičius:</t>
  </si>
  <si>
    <t>Amatų miestelio dalyvių skaičius:</t>
  </si>
  <si>
    <t>Kostiumų pristatymo dalyvių skaičius:</t>
  </si>
  <si>
    <t>Delegacija (darbo grupė):</t>
  </si>
  <si>
    <t>Medicinos personalas:</t>
  </si>
  <si>
    <t>Policijos pareigūnai:</t>
  </si>
  <si>
    <t>Vairuotojai:</t>
  </si>
  <si>
    <t xml:space="preserve">    </t>
  </si>
  <si>
    <t>Iš viso:</t>
  </si>
  <si>
    <t>Modernaus šokio grupė</t>
  </si>
  <si>
    <t>Šalis</t>
  </si>
  <si>
    <t>Pasiruošimo Dainų šventei meninio lygio kategorija</t>
  </si>
  <si>
    <t>Lietuva</t>
  </si>
  <si>
    <t>Folkloro diena (07.03)</t>
  </si>
  <si>
    <t>Kolektyvo tipas</t>
  </si>
  <si>
    <t>Pareigos kolektyve</t>
  </si>
  <si>
    <t>Kolektyvo vadovas</t>
  </si>
  <si>
    <t>Kiti šokėjai</t>
  </si>
  <si>
    <t>Modernus šokis</t>
  </si>
  <si>
    <t>atranka</t>
  </si>
  <si>
    <t>Nr</t>
  </si>
  <si>
    <t>Savivaldybė</t>
  </si>
  <si>
    <t>Pavadinimas</t>
  </si>
  <si>
    <t>Meno_šaka</t>
  </si>
  <si>
    <t>Kolektyvo_tipas</t>
  </si>
  <si>
    <t>Amžiaus_grupė</t>
  </si>
  <si>
    <t>Meninis_lygis_senas</t>
  </si>
  <si>
    <t>Meninis_lygis_naujas</t>
  </si>
  <si>
    <t>Vienadienis</t>
  </si>
  <si>
    <t>Dalyvių_skaičius</t>
  </si>
  <si>
    <t>Vadovų_skaičius</t>
  </si>
  <si>
    <t>Lydinčiųjų_skaičius</t>
  </si>
  <si>
    <t>Kolektyvo_narių_skaičius</t>
  </si>
  <si>
    <t>Vadovo_pareigos</t>
  </si>
  <si>
    <t>Vadovo_telefonas</t>
  </si>
  <si>
    <t>Vadovo_el_paštas</t>
  </si>
  <si>
    <t>Kiti_vadovai</t>
  </si>
  <si>
    <t>folkloro_diena</t>
  </si>
  <si>
    <t>20.1</t>
  </si>
  <si>
    <t>20.2</t>
  </si>
  <si>
    <t>kanklių_popietė</t>
  </si>
  <si>
    <t>vokaliniu_ans_konc</t>
  </si>
  <si>
    <t>Kiti_šokėjai</t>
  </si>
  <si>
    <t>Šokėjai_vaikai</t>
  </si>
  <si>
    <t>Akomponuojančios_kapelos</t>
  </si>
  <si>
    <t>Liaudiška_kapela</t>
  </si>
  <si>
    <t>Liaudies_instr_ans</t>
  </si>
  <si>
    <t>Liaudies_instr_orkestr</t>
  </si>
  <si>
    <t>Kiti_instrumentai</t>
  </si>
  <si>
    <t>Ansamblių_vakaras</t>
  </si>
  <si>
    <t>Teatro_diena</t>
  </si>
  <si>
    <t>Modernus_šokis</t>
  </si>
  <si>
    <t>Šokių_diena</t>
  </si>
  <si>
    <t>Vario_audra</t>
  </si>
  <si>
    <t>Muzikantai_VA</t>
  </si>
  <si>
    <t>Šokėjai_VA</t>
  </si>
  <si>
    <t>Dainininkai_DD</t>
  </si>
  <si>
    <t>Dainininkai_AV</t>
  </si>
  <si>
    <t>Muzikantai_DD</t>
  </si>
  <si>
    <t>Šokėjai_DD</t>
  </si>
  <si>
    <t>Dainų_diena</t>
  </si>
  <si>
    <t>Pučiamųjų instr. ork. muzikantai</t>
  </si>
  <si>
    <t>Pučiamųjų instr. ork. šokėjai</t>
  </si>
  <si>
    <r>
      <t xml:space="preserve">Dalyvių skaičius  </t>
    </r>
    <r>
      <rPr>
        <sz val="10"/>
        <rFont val="Times New Roman"/>
        <family val="1"/>
      </rPr>
      <t>(be vadovų)</t>
    </r>
  </si>
  <si>
    <t>Kolektyvo pavadinimas</t>
  </si>
  <si>
    <t>Vadovo_vardas</t>
  </si>
  <si>
    <t>Vardas, pavardė</t>
  </si>
  <si>
    <t>Sritis</t>
  </si>
  <si>
    <t>Šventės dalis</t>
  </si>
  <si>
    <t>el. paštas</t>
  </si>
  <si>
    <t>07.03</t>
  </si>
  <si>
    <t>07.04</t>
  </si>
  <si>
    <t>07.05</t>
  </si>
  <si>
    <t>sav_01</t>
  </si>
  <si>
    <t>sav_02</t>
  </si>
  <si>
    <t>sav_03</t>
  </si>
  <si>
    <t>sav_04</t>
  </si>
  <si>
    <t>sav_05</t>
  </si>
  <si>
    <t>sav_06</t>
  </si>
  <si>
    <t>sav_07</t>
  </si>
  <si>
    <t>sav_08</t>
  </si>
  <si>
    <t>sav_09</t>
  </si>
  <si>
    <t>sav_10</t>
  </si>
  <si>
    <t>sav_11</t>
  </si>
  <si>
    <t>sav_12</t>
  </si>
  <si>
    <t>sav_13</t>
  </si>
  <si>
    <t>sav_14</t>
  </si>
  <si>
    <t>sav_15</t>
  </si>
  <si>
    <t>sav_16</t>
  </si>
  <si>
    <t>sav_17</t>
  </si>
  <si>
    <t>sav_18</t>
  </si>
  <si>
    <t>sav_19</t>
  </si>
  <si>
    <t>sav_20</t>
  </si>
  <si>
    <t>sav_21</t>
  </si>
  <si>
    <t>sav_22</t>
  </si>
  <si>
    <t>sav_23</t>
  </si>
  <si>
    <t>sav_24</t>
  </si>
  <si>
    <t>sav_25</t>
  </si>
  <si>
    <t>sav_26</t>
  </si>
  <si>
    <t>sav_27</t>
  </si>
  <si>
    <t>sav_28</t>
  </si>
  <si>
    <t>sav_29</t>
  </si>
  <si>
    <t>sav_30</t>
  </si>
  <si>
    <t>sav_31</t>
  </si>
  <si>
    <t>sav_32</t>
  </si>
  <si>
    <t>sav_33</t>
  </si>
  <si>
    <t>sav_34</t>
  </si>
  <si>
    <t>sav_35</t>
  </si>
  <si>
    <t>sav_36</t>
  </si>
  <si>
    <t>sav_37</t>
  </si>
  <si>
    <t>sav_38</t>
  </si>
  <si>
    <t>sav_39</t>
  </si>
  <si>
    <t>sav_40</t>
  </si>
  <si>
    <t>sav_41</t>
  </si>
  <si>
    <t>sav_42</t>
  </si>
  <si>
    <t>sav_43</t>
  </si>
  <si>
    <t>sav_44</t>
  </si>
  <si>
    <t>sav_45</t>
  </si>
  <si>
    <t>sav_46</t>
  </si>
  <si>
    <t>sav_47</t>
  </si>
  <si>
    <t>sav_48</t>
  </si>
  <si>
    <t>sav_49</t>
  </si>
  <si>
    <t>sav_50</t>
  </si>
  <si>
    <t>sav_51</t>
  </si>
  <si>
    <t>sav_52</t>
  </si>
  <si>
    <t>sav_53</t>
  </si>
  <si>
    <t>sav_54</t>
  </si>
  <si>
    <t>sav_55</t>
  </si>
  <si>
    <t>sav_56</t>
  </si>
  <si>
    <t>sav_57</t>
  </si>
  <si>
    <t>sav_58</t>
  </si>
  <si>
    <t>sav_59</t>
  </si>
  <si>
    <t>sav_60</t>
  </si>
  <si>
    <t>savivaldybės_trumpinys</t>
  </si>
  <si>
    <t>savivaldybės_pavadinimas</t>
  </si>
  <si>
    <t>savivaldybės_ID</t>
  </si>
  <si>
    <t>Dalyvių skaičius</t>
  </si>
  <si>
    <t>suaugusiųjų mišrus choras</t>
  </si>
  <si>
    <t>studentų mišrus choras</t>
  </si>
  <si>
    <t>moksleivių mišrus choras</t>
  </si>
  <si>
    <t>studenčių merginų choras</t>
  </si>
  <si>
    <t>moksleivių merginų choras</t>
  </si>
  <si>
    <t>jaunių choras</t>
  </si>
  <si>
    <t>moterų choras</t>
  </si>
  <si>
    <t>vyrų choras</t>
  </si>
  <si>
    <t>senjorų choras</t>
  </si>
  <si>
    <t>berniukų, jaunuolių mišrus choras</t>
  </si>
  <si>
    <t>moterų vokalinis ansbl.</t>
  </si>
  <si>
    <t>vyrų vokalinis ansbl.</t>
  </si>
  <si>
    <t>mišrus vokalinis ansbl.</t>
  </si>
  <si>
    <t>suaugusiųjų teatras</t>
  </si>
  <si>
    <t>vaikų / jaunimo teatras</t>
  </si>
  <si>
    <t>lėlių teatras</t>
  </si>
  <si>
    <t>Vokalinių ansamblių koncertas (07.03) su vadovais</t>
  </si>
  <si>
    <r>
      <t xml:space="preserve">Teatro diena (07.04)  
</t>
    </r>
    <r>
      <rPr>
        <sz val="10"/>
        <rFont val="Times New Roman"/>
        <family val="1"/>
      </rPr>
      <t>su vadovais</t>
    </r>
  </si>
  <si>
    <r>
      <t xml:space="preserve">Ansamblių vakaras (07.04)  </t>
    </r>
    <r>
      <rPr>
        <sz val="10"/>
        <rFont val="Times New Roman"/>
        <family val="1"/>
      </rPr>
      <t>su vadovais</t>
    </r>
  </si>
  <si>
    <r>
      <t xml:space="preserve">Kanklių koncertas (07.03)  </t>
    </r>
    <r>
      <rPr>
        <sz val="10"/>
        <rFont val="Times New Roman"/>
        <family val="1"/>
      </rPr>
      <t>su vadovais</t>
    </r>
  </si>
  <si>
    <r>
      <t>Folkloro diena (07.03)</t>
    </r>
    <r>
      <rPr>
        <sz val="10"/>
        <rFont val="Times New Roman"/>
        <family val="1"/>
      </rPr>
      <t xml:space="preserve"> 
su vadovais</t>
    </r>
  </si>
  <si>
    <t>Liaudies  instr. ansamblis</t>
  </si>
  <si>
    <t>Dainininkas</t>
  </si>
  <si>
    <t>Kita</t>
  </si>
  <si>
    <t>07.02</t>
  </si>
  <si>
    <t>Tradicinių amatų miestelis (07.02-06 d.)</t>
  </si>
  <si>
    <t>8. Dienos, kuriomis dalyvaus</t>
  </si>
  <si>
    <t>Muzikantas</t>
  </si>
  <si>
    <t>Pasakotojas</t>
  </si>
  <si>
    <t>Tautodailininkas</t>
  </si>
  <si>
    <t>Amatininkas</t>
  </si>
  <si>
    <t>Dalyvių suma</t>
  </si>
  <si>
    <t>Žanrai</t>
  </si>
  <si>
    <t>Maisto gamintojas</t>
  </si>
  <si>
    <t>Dalyvis</t>
  </si>
  <si>
    <t>Kolektyvų skaičius</t>
  </si>
  <si>
    <t>Vadovų skaičius</t>
  </si>
  <si>
    <t>kanklių ansamblis</t>
  </si>
  <si>
    <t>birbynių ansamblis</t>
  </si>
  <si>
    <t>skudučių ansamblis</t>
  </si>
  <si>
    <t>tradicinių kanklių ansamblis</t>
  </si>
  <si>
    <t>mišrus ansamblis</t>
  </si>
  <si>
    <t>Teatro diena</t>
  </si>
  <si>
    <t>Šokių diena</t>
  </si>
  <si>
    <t>Vario audra</t>
  </si>
  <si>
    <t>Dainų diena</t>
  </si>
  <si>
    <t>Folkloro diena</t>
  </si>
  <si>
    <t>Kanklių popietė</t>
  </si>
  <si>
    <t>Vokalinių ansamblių koncertas</t>
  </si>
  <si>
    <t>Ansamblių vakaras</t>
  </si>
  <si>
    <r>
      <t xml:space="preserve">Kiti vadovų vardai, pavardės, pareigos kolektyve </t>
    </r>
    <r>
      <rPr>
        <sz val="10"/>
        <rFont val="Times New Roman"/>
        <family val="1"/>
      </rPr>
      <t>(be pagrindinio vadovo)</t>
    </r>
  </si>
  <si>
    <t>folkloro d.</t>
  </si>
  <si>
    <t>kanklių k.</t>
  </si>
  <si>
    <t>ansaml.v.</t>
  </si>
  <si>
    <t>teatro d.</t>
  </si>
  <si>
    <t>šokių.d</t>
  </si>
  <si>
    <t>vario.a.</t>
  </si>
  <si>
    <t>dainų.d.</t>
  </si>
  <si>
    <t>Saulius Liausa</t>
  </si>
  <si>
    <t>Pilies teritorija</t>
  </si>
  <si>
    <t>Bernardinų sodas</t>
  </si>
  <si>
    <t>Teritorija (07.03 tautodailinikai)</t>
  </si>
  <si>
    <t/>
  </si>
  <si>
    <t>Jonas Girnius</t>
  </si>
  <si>
    <t>babtukc@gmail.com;</t>
  </si>
  <si>
    <t>Regina Aleknienė</t>
  </si>
  <si>
    <t>supuoklėlės</t>
  </si>
  <si>
    <t>Renata Mišeikienė</t>
  </si>
  <si>
    <t>r.miseikiene@gmail.com;</t>
  </si>
  <si>
    <t>Rasa Endriukaitienė</t>
  </si>
  <si>
    <t>rasaendri@gmail.com;</t>
  </si>
  <si>
    <t>Ramunė Navickienė</t>
  </si>
  <si>
    <t>navickiene.r@gmail.com;</t>
  </si>
  <si>
    <t xml:space="preserve">Laimutė Dzedaravičienė </t>
  </si>
  <si>
    <t>Danutė Šakalienė</t>
  </si>
  <si>
    <t>861133701</t>
  </si>
  <si>
    <t xml:space="preserve">Dalė Balaikienė            </t>
  </si>
  <si>
    <t>dale.balaikiene@gmail.com;</t>
  </si>
  <si>
    <t>Rasa Kazakevičienė</t>
  </si>
  <si>
    <t>865777688</t>
  </si>
  <si>
    <t>rasa.kazakeviciene@ukg.lt</t>
  </si>
  <si>
    <t>861030145</t>
  </si>
  <si>
    <t>sepetkieneausra@inbox.lt</t>
  </si>
  <si>
    <t>Formulių tikrinimas</t>
  </si>
  <si>
    <t>PROGRAMA</t>
  </si>
  <si>
    <t>LAUKAS</t>
  </si>
  <si>
    <t>PASTABOS</t>
  </si>
  <si>
    <t>PABAIGOS KONCERTAS</t>
  </si>
  <si>
    <t>programa</t>
  </si>
  <si>
    <t>laukas</t>
  </si>
  <si>
    <t>pastabos(folk)</t>
  </si>
  <si>
    <t>pab_konc</t>
  </si>
  <si>
    <t>sutartinių giedotojos</t>
  </si>
  <si>
    <t>pk</t>
  </si>
  <si>
    <t xml:space="preserve">Vilius Marma </t>
  </si>
  <si>
    <t>8 616 13944</t>
  </si>
  <si>
    <t>mazdaug@gmail.com</t>
  </si>
  <si>
    <t>Andrius Morkūnas</t>
  </si>
  <si>
    <t>8 682 27282</t>
  </si>
  <si>
    <t>gadula@gmail.com</t>
  </si>
  <si>
    <t>Etnografai - B. Buračas</t>
  </si>
  <si>
    <t>Daiva Bradauskienė</t>
  </si>
  <si>
    <t>8 610 35624</t>
  </si>
  <si>
    <t>Kauno rajono Ežerėlio kultūros centro Ringaudų laisvalaikio salės sutartinių giegotojų grupė „Gaudė“</t>
  </si>
  <si>
    <t>Liuda Liaudanskaitė</t>
  </si>
  <si>
    <t>8 683 61971</t>
  </si>
  <si>
    <t xml:space="preserve">liuda@avily.lt </t>
  </si>
  <si>
    <t>„Saugos raštai skamba sutartinėmis“</t>
  </si>
  <si>
    <t>Kauno rajono savivaldybės Batniavos daugiafunkcio centro folkloro ansamblis „Karklė“</t>
  </si>
  <si>
    <t>8 605 79009</t>
  </si>
  <si>
    <t>aleknien.regina3@gmail.com;</t>
  </si>
  <si>
    <t>„Gera buvo pas motinėlę“</t>
  </si>
  <si>
    <t>apie motulės meilę</t>
  </si>
  <si>
    <t>Kauno rajono Ežerėlio kultūros centro Ringaudų laisvalaikio salės folkloro ansamblis „Ringauda“</t>
  </si>
  <si>
    <t>„Sugrįžta Staniulio kanklelės į gimtąjį kaimą“</t>
  </si>
  <si>
    <t>atkurtos Staniulio kanklės</t>
  </si>
  <si>
    <t>Kauno rajono Samykų kultūros centro Ilgakiemio laisvalaikio salės folkloro ansamblis „Sedula“</t>
  </si>
  <si>
    <t>Alina Vozgirdienė</t>
  </si>
  <si>
    <t>8 688 24466</t>
  </si>
  <si>
    <t>alina.vozgirdien4@gmail.com</t>
  </si>
  <si>
    <t>„Supk, motule, margą vygę“</t>
  </si>
  <si>
    <t>apie motiną</t>
  </si>
  <si>
    <t>Kauno rajono Ežerėlio kultūros centro Zapyškio laisvalaikio salės folkloro ansamblis „Altonė“</t>
  </si>
  <si>
    <t>Jūratė Bytautė</t>
  </si>
  <si>
    <t>8 625 93881</t>
  </si>
  <si>
    <t>zapyskis.etno@gmail.com</t>
  </si>
  <si>
    <t>Miglena Perminienė</t>
  </si>
  <si>
    <t>„Skambantys Zapyškio krašto kalneliai" (knygnešys Baltrus Sutkus)</t>
  </si>
  <si>
    <t>Knygnešiai</t>
  </si>
  <si>
    <t>duetas "Kad aš augau pas tėvelį“; vaikinas solo su kanklėmis "O kad aš ėjau"</t>
  </si>
  <si>
    <t>„Didys žmonės tarp mūsų“</t>
  </si>
  <si>
    <t>apie ansambliečius</t>
  </si>
  <si>
    <t>Kauno rajono Raudondvario kultūros centro folkloro ansamblis „Piliarožė“</t>
  </si>
  <si>
    <t>„O kap aš buvau“ (Mokytojos, kraštotyrininkės Emilijos Stanikaitės keliais)</t>
  </si>
  <si>
    <t>vietiniai kraštotyrininkai</t>
  </si>
  <si>
    <t>Kauno rajono Samylų kultūros centro folkloro ansamblis „Samylų senolės ir vaikaičiai“</t>
  </si>
  <si>
    <t>Gražina Gutmanienė</t>
  </si>
  <si>
    <t>8 672 37083</t>
  </si>
  <si>
    <t>samylaikc@gmail.com</t>
  </si>
  <si>
    <t>„Kauno marių užlietų kaimų dainininkės“ (Anastazija Belazaraitė-Kučinskienė, Albina Mikalauskaitė-Balčienė</t>
  </si>
  <si>
    <t>Dainų pateikėjai</t>
  </si>
  <si>
    <t>Kauno rajono Garliavos sporto ir kultūros centro folkloro ansamblis „Gegutala“</t>
  </si>
  <si>
    <t>Nijolė Grivačiauskienė</t>
  </si>
  <si>
    <t>8 676 39519</t>
  </si>
  <si>
    <t>nijole.gegutala@gmail.com;</t>
  </si>
  <si>
    <t>„Pyplių šimtametės šeimynos dainos“</t>
  </si>
  <si>
    <t>Kauno rajono Ramučių kultūros centro Neveronių laisvalaikio salės folkloro ansamblis „Viešia“</t>
  </si>
  <si>
    <t>Jolanta Balnytė</t>
  </si>
  <si>
    <t>8 609 75311</t>
  </si>
  <si>
    <t>neveronysjolanta@gmail.com</t>
  </si>
  <si>
    <t>„Skubėkime, nes laikas viską griauna“</t>
  </si>
  <si>
    <t>Oi tu kleveli, malda, Vilties valsas, dujalis</t>
  </si>
  <si>
    <t>Kauno rajono Domeikavos gimnazijos vaikų ir jaunimo folkloro ansamblis „Serbentėlė“</t>
  </si>
  <si>
    <t>dbserbentele@gmail.com</t>
  </si>
  <si>
    <t>„Antano Bernatonio langines pravėrus“</t>
  </si>
  <si>
    <t>Tautosakos rinkėjo užrašyta medžiaga</t>
  </si>
  <si>
    <t>piemenų žaidimai - į vaikų kiemą</t>
  </si>
  <si>
    <t>Kauno rajono Babtų kultūros centro Vandžiogalos laisvalaikio salės tradicinė kapelija</t>
  </si>
  <si>
    <t>„Smagu linksma vakaroti šioj didvyrių žemėj“</t>
  </si>
  <si>
    <t>muzikantai</t>
  </si>
  <si>
    <t>Kauno rajono Ežerėlio kultūros centro Zapyškio sutartinių giedotojų grupė „Devyniaragė“</t>
  </si>
  <si>
    <t>8 686 49601</t>
  </si>
  <si>
    <t>migle.smauglys@gmail.com</t>
  </si>
  <si>
    <t>„Girios medeliai, žali žaliuonėliai“ (Eugenija Šimkūnaitė)</t>
  </si>
  <si>
    <t>Žymūs žmonės - žolininkė</t>
  </si>
  <si>
    <t xml:space="preserve">Valė Dervinienė </t>
  </si>
  <si>
    <t>Lijana Bartkaitė</t>
  </si>
  <si>
    <t>Kauno rajono Garliavos meno mokyklos mokytojos Valė Dervinienė ir Lijana Bartkaitė</t>
  </si>
  <si>
    <t xml:space="preserve">Remigijus Terminas </t>
  </si>
  <si>
    <t>8 657 48164</t>
  </si>
  <si>
    <t>remigijusterminas@yahoo.com</t>
  </si>
  <si>
    <t>Evaldas Liutkauskas – koncertmeisteris</t>
  </si>
  <si>
    <t>Kauno rajono Babtų kultūros centro pučiamųjų instrumentų orkestras „Algupys“</t>
  </si>
  <si>
    <t>868727071</t>
  </si>
  <si>
    <t>Eglė Patinskaitė-Žiuraitienė – dirigentė</t>
  </si>
  <si>
    <t>Pastabos_taisyt</t>
  </si>
  <si>
    <t>Virginija Skiparienė</t>
  </si>
  <si>
    <t>Gintarė Milieškaitė</t>
  </si>
  <si>
    <t>Idalija Braškytė</t>
  </si>
  <si>
    <t>ibraskyte@gmail.com</t>
  </si>
  <si>
    <t>869566989</t>
  </si>
  <si>
    <t>gmilieskaite@gmail.com</t>
  </si>
  <si>
    <t>Giedrė Barkauskaitė</t>
  </si>
  <si>
    <t>Jolanta Girdauskienė</t>
  </si>
  <si>
    <t>8 68230622</t>
  </si>
  <si>
    <t>jolantagirda@gmail.com;</t>
  </si>
  <si>
    <t>Lina Kaminskienė</t>
  </si>
  <si>
    <t>8 615 69591</t>
  </si>
  <si>
    <t>linakaminske@gmail.com</t>
  </si>
  <si>
    <t>Kauno rajono Zapyškio pagrindinės mokyklos jaunučių liaudiškų šokių grupė „Nemunėlis“</t>
  </si>
  <si>
    <t>Zita Vaškelienė</t>
  </si>
  <si>
    <t>8  615 302 99</t>
  </si>
  <si>
    <t>zita.vaskeliene@gmail.com</t>
  </si>
  <si>
    <t>v.skipariene@googlemail.com;</t>
  </si>
  <si>
    <t>Rasa Banevičiūtė</t>
  </si>
  <si>
    <t>868236410</t>
  </si>
  <si>
    <t>rasa.juzuleniene@gmail.com</t>
  </si>
  <si>
    <t>Birutė Savickienė</t>
  </si>
  <si>
    <t>8-616 71 228 ; 8 655 280 68</t>
  </si>
  <si>
    <t>kupolioroze@gmail.com</t>
  </si>
  <si>
    <t>Aleksandro Stulginskio universiteto jaunimo liaudiškų šokių ansamblis „Sėja“</t>
  </si>
  <si>
    <t>8 652 782 39</t>
  </si>
  <si>
    <t>868824466</t>
  </si>
  <si>
    <t xml:space="preserve">alina.vozgirdiene4@gmail.com </t>
  </si>
  <si>
    <t>8 672 160 47</t>
  </si>
  <si>
    <t>jolanta.ziziene@gmail.com;</t>
  </si>
  <si>
    <t>Elena Tarolienė</t>
  </si>
  <si>
    <t>868582043</t>
  </si>
  <si>
    <t>ckcentras@gmail.com</t>
  </si>
  <si>
    <t>Zita Butiškytė</t>
  </si>
  <si>
    <t>867101787</t>
  </si>
  <si>
    <t>zitabutiskyte@gmail.com</t>
  </si>
  <si>
    <t>Irena Štilpaitė</t>
  </si>
  <si>
    <t>irena.vizija@gmail.com</t>
  </si>
  <si>
    <t>vakal.d</t>
  </si>
  <si>
    <t>Romualdas Petkevičius</t>
  </si>
  <si>
    <t>8 699 66682</t>
  </si>
  <si>
    <t>menuartele3@gmail.com</t>
  </si>
  <si>
    <t>Romualdas Sadzevičius</t>
  </si>
  <si>
    <t>8 682 44064</t>
  </si>
  <si>
    <t>sadze205@gmail.com</t>
  </si>
  <si>
    <t>8 687 27071</t>
  </si>
  <si>
    <t>Vladas Daknys</t>
  </si>
  <si>
    <t>8 698 7078...</t>
  </si>
  <si>
    <t>vladas.daknys@gmail.com</t>
  </si>
  <si>
    <t>Remigijus Marma</t>
  </si>
  <si>
    <t>8 686 17453</t>
  </si>
  <si>
    <t xml:space="preserve">rejus1@yahoo.com </t>
  </si>
  <si>
    <t>Gintaras Vilčiauskas</t>
  </si>
  <si>
    <t>8 676 29299</t>
  </si>
  <si>
    <t>gintarasvilciauskas@gmail.com</t>
  </si>
  <si>
    <t>Vytautas Brušnius</t>
  </si>
  <si>
    <t>8 650 74562</t>
  </si>
  <si>
    <t>vytbrus@gmail.com</t>
  </si>
  <si>
    <t>Virginija Stunžėnienė</t>
  </si>
  <si>
    <t>8 683 03728</t>
  </si>
  <si>
    <t>virgistun@gmail.com</t>
  </si>
  <si>
    <t>Violeta Polianskienė</t>
  </si>
  <si>
    <t>8 605 01080</t>
  </si>
  <si>
    <t>andriuspolianskis92@gmail.com</t>
  </si>
  <si>
    <t>Edmundas Gumuliauskas</t>
  </si>
  <si>
    <t>8 659 08525</t>
  </si>
  <si>
    <t>edugu47@gmail.com</t>
  </si>
  <si>
    <t>8 699 28408</t>
  </si>
  <si>
    <t>aleknien.regina3@gmail.com</t>
  </si>
  <si>
    <t>8 698 12866</t>
  </si>
  <si>
    <t>Column2</t>
  </si>
  <si>
    <t>Values</t>
  </si>
  <si>
    <t xml:space="preserve">Pučiamųjų instrumentų orkestrų koncertas "Vario audra" (07.05) </t>
  </si>
  <si>
    <t>Kauno rajono Garliavos Juozo Lukšos gimnazijos merginų choras</t>
  </si>
  <si>
    <t>Kauno rajono Samylų kultūros centro Rokų laisvalaikio salės vyresniųjų liaudiškų šokių grupė ,,Rokai“</t>
  </si>
  <si>
    <t>Kauno rajono Babtų kultūros centro Vandžiogalos laisvalaikio salės jaunuolių liaudiškų šokių grupė ,,Verpetukas“</t>
  </si>
  <si>
    <t>Kauno rajono Vilkijos kultūros centro Čekiškės laisvalaikio salės vyresniųjų liaudiškų šokių grupė „Volungė“</t>
  </si>
  <si>
    <t>Kauno rajono Ežerėlio pagrindinės mokyklos jaunių liaudiškų šokių grupė „Sūkurėlis“</t>
  </si>
  <si>
    <t>Kauno rajono Garliavos sporto ir kultūros centro vyresniųjų liaudiškų šokių grupė ,,Ąžuolas“</t>
  </si>
  <si>
    <t>Kauno rajono Ramučių kultūros centro Domeikavos laisvalaikio salės vyresniųjų liaudiškų šokių grupė ,,Džiaukis“</t>
  </si>
  <si>
    <t>Kauno rajono Raudondvario kultūros centro jaunuolių liaudiškų šokių grupė „Vėjo malūnėlis“</t>
  </si>
  <si>
    <t>Kauno rajono Vilkijos kultūros centro Liučiūnų laisvalaikio salės lėlių teatras</t>
  </si>
  <si>
    <t>Kauno rajono Garliavos sporto ir kultūros centro suaugusiųjų teatras „Be pavadinimo“</t>
  </si>
  <si>
    <t>Kauno rajono Samylų kultūros centro Rokų laisvalaikio salės lietuviškos muzikos ir dainos ansamblis</t>
  </si>
  <si>
    <t>Kauno rajono Ramučių kultūros centro Domeikavos laisvalaikio salės mišrus choras „Versmė“</t>
  </si>
  <si>
    <t>Kauno rajono Babtų kultūros centro Vandžiogalos laisvalaikio salės folkloro ansamblis „Griežlė“</t>
  </si>
  <si>
    <t>Kauno rajono Ramučių kultūros centro Neveronių laisvalaikio salės vyresniųjų liaudiškų šokių grupė ,,Kupolio rožė“</t>
  </si>
  <si>
    <t>Kauno rajono Vilkijos mėgėjų teatras „Vizija“</t>
  </si>
  <si>
    <t>Viktorija Stanislovaitienė, choro vadovė</t>
  </si>
  <si>
    <t>Dalyvių, vadovų ir lydinčiųjų skaičius</t>
  </si>
  <si>
    <t>Tradicinio amatų miestelio dalyvių skaičius:</t>
  </si>
  <si>
    <t>Dalyvių (su vadovais ir lydinčiaisiais) skaičius dienose</t>
  </si>
  <si>
    <t>18.1</t>
  </si>
  <si>
    <t>20.3</t>
  </si>
  <si>
    <t>2</t>
  </si>
  <si>
    <t>Pagrindinio vadovo informacija</t>
  </si>
  <si>
    <t>12.1</t>
  </si>
  <si>
    <t>12.2</t>
  </si>
  <si>
    <t>12.3</t>
  </si>
  <si>
    <t>12.4</t>
  </si>
  <si>
    <t>12.5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</si>
  <si>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</si>
  <si>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</si>
  <si>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</si>
  <si>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</si>
  <si>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</si>
  <si>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</si>
  <si>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</si>
  <si>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</si>
  <si>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</si>
  <si>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</si>
  <si>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</si>
  <si>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</si>
  <si>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18.2</t>
  </si>
  <si>
    <t>18.3</t>
  </si>
  <si>
    <t>18.4</t>
  </si>
  <si>
    <t>18.5</t>
  </si>
  <si>
    <t>18.6</t>
  </si>
  <si>
    <t>18.7</t>
  </si>
  <si>
    <t>18.8</t>
  </si>
  <si>
    <t>19.1</t>
  </si>
  <si>
    <t>19.2</t>
  </si>
  <si>
    <t>Mindaugas Puidokas, chormeisteris</t>
  </si>
  <si>
    <t>Kauno rajono Neveronių gimnazijos jaunučių liaudiškų šokių grupė „Upė“</t>
  </si>
  <si>
    <t>Kauno rajono Kačerginės daugiafunkcio centro liaudiškos muzikos kapela ,,Nemuno vingis“'</t>
  </si>
  <si>
    <t>Kauno rajono Garliavos meno mokyklos jaunių choras</t>
  </si>
  <si>
    <t>Valė Dervinienė, vadovė</t>
  </si>
  <si>
    <t>Indra Kubiliūnienė,choro vadovė</t>
  </si>
  <si>
    <t>Kauno rajono Garliavos meno mokyklos tradicinių kanklių ansamblis „Versminėlė“</t>
  </si>
  <si>
    <t>Kauno rajono Ežerėlio ir Samylų kultūros centrų šokių grupių „Vija“ ir „Mintinis“ jungtinis vyresniųjų liaudiškų šokių kolektyvas</t>
  </si>
  <si>
    <t>Lietuvos nacionalinis kultūros centras</t>
  </si>
  <si>
    <t>Supuokleles</t>
  </si>
  <si>
    <t>Šokių_form</t>
  </si>
  <si>
    <t>Vario_audra_form</t>
  </si>
  <si>
    <t>MuzikandaiDD_form</t>
  </si>
  <si>
    <t>ŠokėjaiDD_form</t>
  </si>
  <si>
    <t>Dainu_d_form</t>
  </si>
  <si>
    <t>Teatras_form</t>
  </si>
  <si>
    <t>Ansambliai_form</t>
  </si>
  <si>
    <t>Folkloras_form</t>
  </si>
  <si>
    <t>Dalyviu_suma_form</t>
  </si>
  <si>
    <t>IŠ VISO:</t>
  </si>
  <si>
    <t>Aleksandro Stulginskio universiteto liaudiškos muzikos kapela „Ūkininkas“</t>
  </si>
  <si>
    <t>Kauno miškų ir aplinkos inžinerijos kolegijos liaudiškos muzikos kapela „Laumena“</t>
  </si>
  <si>
    <t>Kauno rajono Akademijos Ugnės Karvelis gimnazijos jaunių choras „Drevi“</t>
  </si>
  <si>
    <t>Kauno rajono Aleksandro Stulginskio universiteto studentų mišrus choras „Daina“</t>
  </si>
  <si>
    <t>Kauno rajono Babtų kultūros centro liaudiškos muzikos kapela „Šventupis“</t>
  </si>
  <si>
    <t>Kauno rajono Babtų kultūros centro moterų choras „Gynia“</t>
  </si>
  <si>
    <t>Kauno rajono Ežerėlio kultūros centro liaudiškos muzikos kapela „Samanėlė“</t>
  </si>
  <si>
    <t>Kauno rajono Garliavos jaunimo pučiamųjų instrumentų orkestras</t>
  </si>
  <si>
    <t>Kauno rajono Garliavos meno mokyklos liaudies instrumentų orkestras „Jiesia“</t>
  </si>
  <si>
    <t>Kauno rajono Garliavos sporto ir kultūros centro mišrus choras „Melodija“</t>
  </si>
  <si>
    <t>Kauno rajono Ramučių kultūros centro Domeikavos laisvalaikio salės liaudiškos muzikos kapela „Domeikavos seklyčia“</t>
  </si>
  <si>
    <t>Kauno rajono Ramučių kultūros centro liaudiškos muzikos kapela „Zversa“</t>
  </si>
  <si>
    <t>Kauno rajono Raudondvario kultūros centro liaudiškos muzikos kapela „Raudonpilis“</t>
  </si>
  <si>
    <t>Kauno rajono Raudondvario kultūros centro mišrus choras „Svajonė“</t>
  </si>
  <si>
    <t>Kauno rajono Samylų kultūros centro moterų choras „Žaisa“</t>
  </si>
  <si>
    <t>formules</t>
  </si>
  <si>
    <t>blank</t>
  </si>
  <si>
    <t>Bendras dalyvių sk.</t>
  </si>
  <si>
    <r>
      <t>Ansamblių vakaro skaidymas</t>
    </r>
    <r>
      <rPr>
        <sz val="10"/>
        <rFont val="Times New Roman"/>
        <family val="1"/>
      </rPr>
      <t xml:space="preserve"> (su vadovais)</t>
    </r>
  </si>
  <si>
    <r>
      <t>Šokių dienos skaidymas (</t>
    </r>
    <r>
      <rPr>
        <sz val="10"/>
        <rFont val="Times New Roman"/>
        <family val="1"/>
      </rPr>
      <t>su vadovais)</t>
    </r>
  </si>
  <si>
    <r>
      <t xml:space="preserve">Vario audros skaidymas 
</t>
    </r>
    <r>
      <rPr>
        <sz val="10"/>
        <rFont val="Times New Roman"/>
        <family val="1"/>
      </rPr>
      <t>(su vadovais)</t>
    </r>
  </si>
  <si>
    <r>
      <t xml:space="preserve">Dainų dienos skaidymas
</t>
    </r>
    <r>
      <rPr>
        <sz val="10"/>
        <rFont val="Times New Roman"/>
        <family val="1"/>
      </rPr>
      <t>(su vadovais)</t>
    </r>
  </si>
  <si>
    <t>Vilius Marma, instrumentinės grupės vadovas</t>
  </si>
  <si>
    <t>Kauno rajono Garliavos Jonučių  gimnazijos ir progimnazijos jungtinis jaunių choras "Muzika"</t>
  </si>
  <si>
    <t>Aušra Tamėnienė</t>
  </si>
  <si>
    <t>smiltele@ymail.com</t>
  </si>
  <si>
    <t>Jolanta Zizienė, vadovė</t>
  </si>
  <si>
    <t>Kauno rajono Batniavos daugiafunkcio centro vaikų liaudiškos muzikos kapela ,,Karklynėlis“</t>
  </si>
  <si>
    <t>Kolektyvo narys</t>
  </si>
  <si>
    <t>Savivakdybė</t>
  </si>
  <si>
    <t>Darbo grupė</t>
  </si>
  <si>
    <t>Medicinos personalas</t>
  </si>
  <si>
    <t>Policijos pareigūnai</t>
  </si>
  <si>
    <t>Vairuotojai</t>
  </si>
  <si>
    <t>Pavienių dalyvių skaičius:</t>
  </si>
  <si>
    <t>Viso:</t>
  </si>
  <si>
    <t>2018-05-17 Nr. V-60</t>
  </si>
  <si>
    <t>(tuščia)</t>
  </si>
</sst>
</file>

<file path=xl/styles.xml><?xml version="1.0" encoding="utf-8"?>
<styleSheet xmlns="http://schemas.openxmlformats.org/spreadsheetml/2006/main">
  <numFmts count="3">
    <numFmt numFmtId="44" formatCode="_-* #,##0.00\ &quot;Lt&quot;_-;\-* #,##0.00\ &quot;Lt&quot;_-;_-* &quot;-&quot;??\ &quot;Lt&quot;_-;_-@_-"/>
    <numFmt numFmtId="164" formatCode="_-* #,##0.00\ _€_-;\-* #,##0.00\ _€_-;_-* &quot;-&quot;??\ _€_-;_-@_-"/>
    <numFmt numFmtId="165" formatCode="mm/dd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55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  <font>
      <b/>
      <sz val="10"/>
      <color indexed="8"/>
      <name val="Times New Roman"/>
      <family val="1"/>
      <charset val="186"/>
    </font>
    <font>
      <b/>
      <sz val="11"/>
      <color indexed="8"/>
      <name val="Calibri"/>
      <family val="2"/>
    </font>
    <font>
      <b/>
      <sz val="10"/>
      <color theme="4" tint="-0.49998474074526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0"/>
      <color theme="4" tint="-0.499984740745262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Times New Roman"/>
      <family val="1"/>
    </font>
    <font>
      <b/>
      <sz val="14"/>
      <color indexed="8"/>
      <name val="Calibri"/>
      <family val="2"/>
    </font>
    <font>
      <sz val="10"/>
      <name val="Times New Roman"/>
    </font>
    <font>
      <b/>
      <sz val="10"/>
      <name val="Times New Roman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Calibri"/>
      <family val="2"/>
      <scheme val="minor"/>
    </font>
    <font>
      <u/>
      <sz val="11"/>
      <color indexed="30"/>
      <name val="Calibri"/>
      <family val="2"/>
    </font>
    <font>
      <sz val="11"/>
      <color indexed="8"/>
      <name val="Calibri"/>
      <family val="2"/>
      <charset val="186"/>
    </font>
    <font>
      <b/>
      <sz val="11"/>
      <color rgb="FF000000"/>
      <name val="Calibri"/>
      <family val="2"/>
      <charset val="1"/>
    </font>
    <font>
      <sz val="9"/>
      <color indexed="8"/>
      <name val="Times New Roman"/>
    </font>
    <font>
      <sz val="10"/>
      <color theme="0"/>
      <name val="Times New Roman"/>
      <family val="1"/>
    </font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charset val="186"/>
    </font>
    <font>
      <b/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24" fillId="0" borderId="0"/>
    <xf numFmtId="0" fontId="25" fillId="0" borderId="0"/>
    <xf numFmtId="0" fontId="26" fillId="0" borderId="0"/>
    <xf numFmtId="0" fontId="27" fillId="0" borderId="0" applyBorder="0" applyProtection="0"/>
    <xf numFmtId="0" fontId="29" fillId="0" borderId="0"/>
    <xf numFmtId="0" fontId="30" fillId="0" borderId="0"/>
    <xf numFmtId="0" fontId="30" fillId="0" borderId="0"/>
    <xf numFmtId="44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42" fillId="0" borderId="0" applyFont="0" applyFill="0" applyBorder="0" applyAlignment="0" applyProtection="0"/>
    <xf numFmtId="0" fontId="43" fillId="0" borderId="0" applyBorder="0" applyProtection="0"/>
    <xf numFmtId="164" fontId="32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25" fillId="0" borderId="0" applyBorder="0" applyProtection="0"/>
    <xf numFmtId="0" fontId="24" fillId="0" borderId="0"/>
    <xf numFmtId="0" fontId="24" fillId="0" borderId="0"/>
    <xf numFmtId="0" fontId="42" fillId="0" borderId="0"/>
    <xf numFmtId="0" fontId="3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6" fillId="0" borderId="0"/>
    <xf numFmtId="0" fontId="27" fillId="0" borderId="0" applyBorder="0" applyProtection="0"/>
    <xf numFmtId="0" fontId="2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3" fillId="0" borderId="0" xfId="4"/>
    <xf numFmtId="0" fontId="7" fillId="0" borderId="0" xfId="4" applyFont="1" applyBorder="1" applyAlignment="1">
      <alignment horizontal="right"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right" vertical="center" wrapText="1"/>
    </xf>
    <xf numFmtId="165" fontId="7" fillId="0" borderId="0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0" fontId="6" fillId="0" borderId="0" xfId="4" applyFont="1" applyBorder="1" applyAlignment="1">
      <alignment horizontal="right" vertical="center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Font="1" applyAlignment="1">
      <alignment wrapText="1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top" wrapText="1"/>
      <protection locked="0"/>
    </xf>
    <xf numFmtId="1" fontId="15" fillId="5" borderId="1" xfId="0" applyNumberFormat="1" applyFont="1" applyFill="1" applyBorder="1" applyAlignment="1">
      <alignment horizontal="center" vertical="top" wrapText="1"/>
    </xf>
    <xf numFmtId="1" fontId="9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8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7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8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4" applyFont="1" applyFill="1" applyBorder="1" applyAlignment="1">
      <alignment horizontal="center" vertical="center" wrapText="1"/>
    </xf>
    <xf numFmtId="0" fontId="13" fillId="0" borderId="0" xfId="4" applyAlignment="1">
      <alignment horizontal="left"/>
    </xf>
    <xf numFmtId="0" fontId="13" fillId="0" borderId="0" xfId="4" applyAlignment="1">
      <alignment vertical="top"/>
    </xf>
    <xf numFmtId="0" fontId="7" fillId="0" borderId="0" xfId="4" applyFont="1" applyFill="1" applyBorder="1" applyAlignment="1">
      <alignment horizontal="left" vertical="center"/>
    </xf>
    <xf numFmtId="0" fontId="0" fillId="0" borderId="0" xfId="0" applyNumberFormat="1" applyFill="1" applyAlignment="1" applyProtection="1">
      <alignment horizontal="center" vertical="top"/>
      <protection locked="0"/>
    </xf>
    <xf numFmtId="0" fontId="0" fillId="0" borderId="0" xfId="0" applyNumberFormat="1" applyFill="1" applyAlignment="1" applyProtection="1">
      <alignment vertical="top"/>
      <protection hidden="1"/>
    </xf>
    <xf numFmtId="0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NumberFormat="1" applyFill="1" applyAlignment="1" applyProtection="1">
      <alignment horizontal="center" vertical="top"/>
      <protection hidden="1"/>
    </xf>
    <xf numFmtId="0" fontId="0" fillId="0" borderId="0" xfId="0" applyNumberFormat="1" applyFill="1" applyAlignment="1">
      <alignment horizontal="center" vertical="top"/>
    </xf>
    <xf numFmtId="0" fontId="16" fillId="0" borderId="0" xfId="0" applyNumberFormat="1" applyFont="1" applyFill="1" applyAlignment="1" applyProtection="1">
      <alignment horizontal="left" vertical="top"/>
      <protection locked="0"/>
    </xf>
    <xf numFmtId="0" fontId="14" fillId="0" borderId="0" xfId="0" applyNumberFormat="1" applyFont="1" applyFill="1" applyAlignment="1" applyProtection="1">
      <alignment horizontal="center" vertical="top"/>
      <protection locked="0"/>
    </xf>
    <xf numFmtId="0" fontId="14" fillId="0" borderId="0" xfId="0" applyNumberFormat="1" applyFont="1" applyFill="1" applyAlignment="1">
      <alignment horizontal="center" vertical="top"/>
    </xf>
    <xf numFmtId="0" fontId="0" fillId="0" borderId="0" xfId="0" applyNumberFormat="1" applyFill="1" applyAlignment="1">
      <alignment vertical="top"/>
    </xf>
    <xf numFmtId="0" fontId="20" fillId="11" borderId="5" xfId="0" applyFont="1" applyFill="1" applyBorder="1" applyAlignment="1" applyProtection="1">
      <alignment horizontal="center" vertical="top" wrapText="1"/>
      <protection locked="0"/>
    </xf>
    <xf numFmtId="0" fontId="20" fillId="11" borderId="6" xfId="0" applyFont="1" applyFill="1" applyBorder="1" applyAlignment="1" applyProtection="1">
      <alignment horizontal="center" vertical="top" wrapText="1"/>
      <protection hidden="1"/>
    </xf>
    <xf numFmtId="0" fontId="20" fillId="11" borderId="6" xfId="0" applyFont="1" applyFill="1" applyBorder="1" applyAlignment="1" applyProtection="1">
      <alignment horizontal="left" vertical="top" wrapText="1"/>
      <protection hidden="1"/>
    </xf>
    <xf numFmtId="0" fontId="20" fillId="11" borderId="6" xfId="0" applyFont="1" applyFill="1" applyBorder="1" applyAlignment="1" applyProtection="1">
      <alignment horizontal="left" vertical="top" wrapText="1"/>
      <protection locked="0"/>
    </xf>
    <xf numFmtId="49" fontId="20" fillId="11" borderId="6" xfId="0" applyNumberFormat="1" applyFont="1" applyFill="1" applyBorder="1" applyAlignment="1" applyProtection="1">
      <alignment horizontal="left" vertical="top" wrapText="1"/>
      <protection locked="0"/>
    </xf>
    <xf numFmtId="0" fontId="20" fillId="11" borderId="6" xfId="0" applyFont="1" applyFill="1" applyBorder="1" applyAlignment="1" applyProtection="1">
      <alignment horizontal="center" vertical="top" wrapText="1"/>
      <protection locked="0"/>
    </xf>
    <xf numFmtId="1" fontId="20" fillId="11" borderId="6" xfId="0" applyNumberFormat="1" applyFont="1" applyFill="1" applyBorder="1" applyAlignment="1" applyProtection="1">
      <alignment horizontal="center" vertical="top" wrapText="1"/>
      <protection locked="0"/>
    </xf>
    <xf numFmtId="1" fontId="20" fillId="11" borderId="6" xfId="0" applyNumberFormat="1" applyFont="1" applyFill="1" applyBorder="1" applyAlignment="1" applyProtection="1">
      <alignment horizontal="center" vertical="top" wrapText="1"/>
      <protection hidden="1"/>
    </xf>
    <xf numFmtId="1" fontId="20" fillId="11" borderId="6" xfId="0" applyNumberFormat="1" applyFont="1" applyFill="1" applyBorder="1" applyAlignment="1">
      <alignment horizontal="center" vertical="top" wrapText="1"/>
    </xf>
    <xf numFmtId="1" fontId="20" fillId="11" borderId="4" xfId="0" applyNumberFormat="1" applyFont="1" applyFill="1" applyBorder="1" applyAlignment="1">
      <alignment horizontal="center" vertical="top" wrapText="1"/>
    </xf>
    <xf numFmtId="0" fontId="19" fillId="10" borderId="11" xfId="4" applyNumberFormat="1" applyFont="1" applyFill="1" applyBorder="1" applyAlignment="1"/>
    <xf numFmtId="0" fontId="19" fillId="10" borderId="10" xfId="4" applyNumberFormat="1" applyFont="1" applyFill="1" applyBorder="1" applyAlignment="1"/>
    <xf numFmtId="0" fontId="6" fillId="10" borderId="12" xfId="4" applyNumberFormat="1" applyFont="1" applyFill="1" applyBorder="1" applyAlignment="1">
      <alignment horizontal="center" vertical="center"/>
    </xf>
    <xf numFmtId="0" fontId="7" fillId="9" borderId="11" xfId="4" applyNumberFormat="1" applyFont="1" applyFill="1" applyBorder="1" applyAlignment="1">
      <alignment horizontal="left" vertical="center"/>
    </xf>
    <xf numFmtId="0" fontId="13" fillId="9" borderId="10" xfId="4" applyNumberFormat="1" applyFont="1" applyFill="1" applyBorder="1" applyAlignment="1">
      <alignment vertical="center"/>
    </xf>
    <xf numFmtId="0" fontId="13" fillId="9" borderId="12" xfId="4" applyNumberFormat="1" applyFont="1" applyFill="1" applyBorder="1" applyAlignment="1"/>
    <xf numFmtId="0" fontId="7" fillId="0" borderId="11" xfId="4" applyNumberFormat="1" applyFont="1" applyBorder="1" applyAlignment="1">
      <alignment horizontal="left" vertical="center"/>
    </xf>
    <xf numFmtId="0" fontId="13" fillId="0" borderId="10" xfId="4" applyNumberFormat="1" applyFont="1" applyBorder="1" applyAlignment="1">
      <alignment vertical="center"/>
    </xf>
    <xf numFmtId="0" fontId="13" fillId="0" borderId="12" xfId="4" applyNumberFormat="1" applyFont="1" applyBorder="1" applyAlignment="1"/>
    <xf numFmtId="0" fontId="7" fillId="0" borderId="8" xfId="4" applyNumberFormat="1" applyFont="1" applyBorder="1" applyAlignment="1">
      <alignment horizontal="left" vertical="center"/>
    </xf>
    <xf numFmtId="0" fontId="13" fillId="0" borderId="7" xfId="4" applyNumberFormat="1" applyFont="1" applyBorder="1" applyAlignment="1">
      <alignment vertical="center"/>
    </xf>
    <xf numFmtId="0" fontId="13" fillId="0" borderId="9" xfId="4" applyNumberFormat="1" applyFont="1" applyBorder="1" applyAlignment="1"/>
    <xf numFmtId="0" fontId="28" fillId="0" borderId="6" xfId="0" applyFont="1" applyFill="1" applyBorder="1" applyAlignment="1" applyProtection="1">
      <alignment horizontal="center" vertical="top" wrapText="1"/>
      <protection locked="0"/>
    </xf>
    <xf numFmtId="0" fontId="20" fillId="0" borderId="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14" fillId="0" borderId="0" xfId="0" applyNumberFormat="1" applyFont="1" applyFill="1" applyAlignment="1">
      <alignment horizontal="center" vertical="top"/>
    </xf>
    <xf numFmtId="0" fontId="0" fillId="0" borderId="0" xfId="0" applyNumberFormat="1" applyFill="1" applyAlignment="1">
      <alignment vertical="top"/>
    </xf>
    <xf numFmtId="1" fontId="15" fillId="0" borderId="0" xfId="0" applyNumberFormat="1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Alignment="1">
      <alignment horizontal="center" vertical="top"/>
    </xf>
    <xf numFmtId="0" fontId="0" fillId="0" borderId="0" xfId="0" applyNumberFormat="1" applyFill="1" applyAlignment="1">
      <alignment vertical="top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NumberFormat="1" applyFill="1" applyAlignment="1" applyProtection="1">
      <alignment horizontal="center" vertical="top"/>
      <protection locked="0"/>
    </xf>
    <xf numFmtId="1" fontId="20" fillId="11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7" fillId="0" borderId="0" xfId="4" applyFont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left" vertical="top" wrapText="1"/>
      <protection hidden="1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hidden="1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1" applyNumberFormat="1" applyFont="1" applyFill="1" applyBorder="1" applyAlignment="1" applyProtection="1">
      <alignment horizontal="left" vertical="top" wrapText="1"/>
      <protection locked="0"/>
    </xf>
    <xf numFmtId="1" fontId="15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hidden="1"/>
    </xf>
    <xf numFmtId="1" fontId="15" fillId="6" borderId="1" xfId="0" applyNumberFormat="1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15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Fill="1" applyAlignment="1" applyProtection="1">
      <alignment horizontal="center" vertical="top"/>
      <protection hidden="1"/>
    </xf>
    <xf numFmtId="0" fontId="20" fillId="11" borderId="6" xfId="0" applyFont="1" applyFill="1" applyBorder="1" applyAlignment="1" applyProtection="1">
      <alignment horizontal="center" vertical="top" wrapText="1"/>
      <protection hidden="1"/>
    </xf>
    <xf numFmtId="0" fontId="0" fillId="0" borderId="0" xfId="0" pivotButton="1"/>
    <xf numFmtId="0" fontId="0" fillId="0" borderId="0" xfId="0" applyNumberFormat="1"/>
    <xf numFmtId="1" fontId="15" fillId="12" borderId="1" xfId="0" applyNumberFormat="1" applyFont="1" applyFill="1" applyBorder="1" applyAlignment="1">
      <alignment horizontal="center" vertical="top" wrapText="1"/>
    </xf>
    <xf numFmtId="0" fontId="9" fillId="12" borderId="1" xfId="0" applyNumberFormat="1" applyFont="1" applyFill="1" applyBorder="1" applyAlignment="1" applyProtection="1">
      <alignment horizontal="center" vertical="top" wrapText="1"/>
    </xf>
    <xf numFmtId="1" fontId="15" fillId="1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hidden="1"/>
    </xf>
    <xf numFmtId="0" fontId="9" fillId="0" borderId="1" xfId="0" applyNumberFormat="1" applyFont="1" applyFill="1" applyBorder="1" applyAlignment="1" applyProtection="1">
      <alignment horizontal="left" vertical="top" wrapText="1"/>
      <protection hidden="1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5" fillId="13" borderId="13" xfId="0" applyFont="1" applyFill="1" applyBorder="1" applyAlignment="1" applyProtection="1">
      <alignment horizontal="center" vertical="center" textRotation="90" wrapText="1"/>
      <protection hidden="1"/>
    </xf>
    <xf numFmtId="0" fontId="15" fillId="13" borderId="6" xfId="0" applyFont="1" applyFill="1" applyBorder="1" applyAlignment="1" applyProtection="1">
      <alignment horizontal="center" vertical="center" textRotation="90" wrapText="1"/>
      <protection hidden="1"/>
    </xf>
    <xf numFmtId="0" fontId="12" fillId="0" borderId="1" xfId="0" applyNumberFormat="1" applyFont="1" applyFill="1" applyBorder="1" applyAlignment="1" applyProtection="1">
      <alignment horizontal="center" vertical="top" wrapText="1"/>
      <protection hidden="1"/>
    </xf>
    <xf numFmtId="0" fontId="12" fillId="0" borderId="1" xfId="0" applyNumberFormat="1" applyFont="1" applyFill="1" applyBorder="1" applyAlignment="1" applyProtection="1">
      <alignment horizontal="left" vertical="top" wrapText="1"/>
      <protection hidden="1"/>
    </xf>
    <xf numFmtId="0" fontId="7" fillId="0" borderId="0" xfId="4" applyFont="1" applyFill="1" applyBorder="1" applyAlignment="1">
      <alignment vertical="top" wrapText="1"/>
    </xf>
    <xf numFmtId="0" fontId="13" fillId="0" borderId="0" xfId="4" applyFill="1"/>
    <xf numFmtId="0" fontId="14" fillId="0" borderId="0" xfId="0" applyFont="1"/>
    <xf numFmtId="0" fontId="7" fillId="0" borderId="0" xfId="4" applyFont="1" applyFill="1" applyBorder="1" applyAlignment="1">
      <alignment horizontal="center" vertical="top" wrapText="1"/>
    </xf>
    <xf numFmtId="0" fontId="7" fillId="0" borderId="0" xfId="4" applyFont="1" applyAlignment="1">
      <alignment horizontal="center"/>
    </xf>
    <xf numFmtId="0" fontId="7" fillId="0" borderId="0" xfId="4" applyFont="1" applyAlignment="1"/>
    <xf numFmtId="0" fontId="7" fillId="0" borderId="0" xfId="4" applyFont="1" applyFill="1" applyAlignment="1">
      <alignment horizontal="center"/>
    </xf>
    <xf numFmtId="0" fontId="33" fillId="0" borderId="0" xfId="4" applyFont="1" applyFill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right" vertical="center"/>
    </xf>
    <xf numFmtId="49" fontId="20" fillId="11" borderId="6" xfId="0" applyNumberFormat="1" applyFont="1" applyFill="1" applyBorder="1" applyAlignment="1" applyProtection="1">
      <alignment vertical="top" wrapText="1"/>
      <protection locked="0"/>
    </xf>
    <xf numFmtId="49" fontId="9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17" xfId="0" applyBorder="1"/>
    <xf numFmtId="0" fontId="0" fillId="0" borderId="17" xfId="0" applyBorder="1" applyAlignment="1">
      <alignment wrapText="1"/>
    </xf>
    <xf numFmtId="0" fontId="34" fillId="0" borderId="0" xfId="4" applyFont="1"/>
    <xf numFmtId="0" fontId="6" fillId="0" borderId="0" xfId="4" applyFont="1" applyFill="1" applyBorder="1" applyAlignment="1">
      <alignment horizontal="right" vertical="top" wrapText="1"/>
    </xf>
    <xf numFmtId="1" fontId="15" fillId="5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top" wrapText="1"/>
    </xf>
    <xf numFmtId="0" fontId="9" fillId="12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vertical="top" wrapText="1"/>
      <protection hidden="1"/>
    </xf>
    <xf numFmtId="0" fontId="15" fillId="12" borderId="1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vertical="top" wrapText="1"/>
    </xf>
    <xf numFmtId="1" fontId="15" fillId="12" borderId="1" xfId="0" applyNumberFormat="1" applyFont="1" applyFill="1" applyBorder="1" applyAlignment="1" applyProtection="1">
      <alignment horizontal="center" vertical="top" wrapText="1"/>
    </xf>
    <xf numFmtId="1" fontId="15" fillId="5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4" applyFont="1" applyFill="1" applyAlignment="1">
      <alignment horizontal="right"/>
    </xf>
    <xf numFmtId="0" fontId="9" fillId="0" borderId="0" xfId="0" applyNumberFormat="1" applyFont="1" applyFill="1" applyAlignment="1">
      <alignment vertical="top" wrapText="1"/>
    </xf>
    <xf numFmtId="0" fontId="20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7" xfId="0" pivotButton="1" applyBorder="1"/>
    <xf numFmtId="0" fontId="0" fillId="0" borderId="17" xfId="0" applyBorder="1" applyAlignment="1">
      <alignment horizontal="left"/>
    </xf>
    <xf numFmtId="0" fontId="0" fillId="0" borderId="17" xfId="0" applyNumberFormat="1" applyBorder="1" applyAlignment="1">
      <alignment wrapText="1"/>
    </xf>
    <xf numFmtId="0" fontId="0" fillId="0" borderId="17" xfId="0" applyNumberFormat="1" applyBorder="1"/>
    <xf numFmtId="0" fontId="0" fillId="0" borderId="17" xfId="0" pivotButton="1" applyBorder="1" applyAlignment="1">
      <alignment wrapText="1"/>
    </xf>
    <xf numFmtId="0" fontId="7" fillId="0" borderId="17" xfId="4" applyFont="1" applyFill="1" applyBorder="1" applyAlignment="1">
      <alignment vertical="top" wrapText="1"/>
    </xf>
    <xf numFmtId="0" fontId="7" fillId="0" borderId="17" xfId="4" applyFont="1" applyFill="1" applyBorder="1" applyAlignment="1">
      <alignment horizontal="center" vertical="top" wrapText="1"/>
    </xf>
    <xf numFmtId="0" fontId="6" fillId="0" borderId="0" xfId="4" applyFont="1" applyFill="1" applyBorder="1" applyAlignment="1">
      <alignment horizontal="center" vertical="top" wrapText="1"/>
    </xf>
    <xf numFmtId="0" fontId="19" fillId="0" borderId="17" xfId="4" applyFont="1" applyBorder="1" applyAlignment="1">
      <alignment horizontal="center"/>
    </xf>
    <xf numFmtId="0" fontId="19" fillId="0" borderId="17" xfId="4" applyFont="1" applyBorder="1" applyAlignment="1">
      <alignment horizontal="center" vertical="top"/>
    </xf>
    <xf numFmtId="0" fontId="21" fillId="0" borderId="17" xfId="4" applyFont="1" applyFill="1" applyBorder="1" applyAlignment="1">
      <alignment vertical="center" textRotation="90" wrapText="1"/>
    </xf>
    <xf numFmtId="0" fontId="21" fillId="0" borderId="17" xfId="4" applyFont="1" applyFill="1" applyBorder="1" applyAlignment="1">
      <alignment vertical="center" wrapText="1"/>
    </xf>
    <xf numFmtId="0" fontId="22" fillId="0" borderId="17" xfId="4" applyFont="1" applyFill="1" applyBorder="1" applyAlignment="1">
      <alignment horizontal="center" vertical="center" wrapText="1"/>
    </xf>
    <xf numFmtId="0" fontId="22" fillId="0" borderId="17" xfId="4" applyFont="1" applyFill="1" applyBorder="1" applyAlignment="1">
      <alignment vertical="center" wrapText="1"/>
    </xf>
    <xf numFmtId="0" fontId="21" fillId="0" borderId="17" xfId="4" applyFont="1" applyFill="1" applyBorder="1" applyAlignment="1">
      <alignment horizontal="center" vertical="center" wrapText="1"/>
    </xf>
    <xf numFmtId="1" fontId="15" fillId="12" borderId="17" xfId="0" applyNumberFormat="1" applyFont="1" applyFill="1" applyBorder="1" applyAlignment="1">
      <alignment horizontal="center" vertical="top" wrapText="1"/>
    </xf>
    <xf numFmtId="1" fontId="15" fillId="3" borderId="17" xfId="0" applyNumberFormat="1" applyFont="1" applyFill="1" applyBorder="1" applyAlignment="1" applyProtection="1">
      <alignment horizontal="center" vertical="top" wrapText="1"/>
      <protection locked="0"/>
    </xf>
    <xf numFmtId="1" fontId="15" fillId="5" borderId="17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7" xfId="2" applyFont="1" applyFill="1" applyBorder="1" applyAlignment="1" applyProtection="1">
      <alignment horizontal="left" vertical="center" wrapText="1"/>
      <protection locked="0"/>
    </xf>
    <xf numFmtId="0" fontId="23" fillId="0" borderId="17" xfId="2" applyFont="1" applyFill="1" applyBorder="1" applyAlignment="1" applyProtection="1">
      <alignment vertical="center" wrapText="1"/>
      <protection locked="0"/>
    </xf>
    <xf numFmtId="0" fontId="23" fillId="0" borderId="17" xfId="2" applyFont="1" applyFill="1" applyBorder="1" applyAlignment="1" applyProtection="1">
      <alignment horizontal="center" vertical="center" wrapText="1"/>
      <protection locked="0"/>
    </xf>
    <xf numFmtId="1" fontId="9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17" xfId="1" applyNumberFormat="1" applyFont="1" applyFill="1" applyBorder="1" applyAlignment="1" applyProtection="1">
      <alignment horizontal="left" vertical="top" wrapText="1"/>
      <protection locked="0"/>
    </xf>
    <xf numFmtId="0" fontId="9" fillId="0" borderId="16" xfId="0" applyNumberFormat="1" applyFont="1" applyFill="1" applyBorder="1" applyAlignment="1" applyProtection="1">
      <alignment vertical="top" wrapText="1"/>
      <protection hidden="1"/>
    </xf>
    <xf numFmtId="0" fontId="35" fillId="0" borderId="3" xfId="0" applyFont="1" applyFill="1" applyBorder="1" applyAlignment="1" applyProtection="1">
      <alignment horizontal="center" vertical="top" wrapText="1"/>
      <protection locked="0"/>
    </xf>
    <xf numFmtId="0" fontId="35" fillId="0" borderId="17" xfId="0" applyFont="1" applyFill="1" applyBorder="1" applyAlignment="1" applyProtection="1">
      <alignment horizontal="center" vertical="top" wrapText="1"/>
      <protection hidden="1"/>
    </xf>
    <xf numFmtId="0" fontId="35" fillId="0" borderId="17" xfId="0" applyFont="1" applyFill="1" applyBorder="1" applyAlignment="1" applyProtection="1">
      <alignment horizontal="left" vertical="top" wrapText="1"/>
      <protection hidden="1"/>
    </xf>
    <xf numFmtId="0" fontId="35" fillId="0" borderId="17" xfId="0" applyFont="1" applyFill="1" applyBorder="1" applyAlignment="1" applyProtection="1">
      <alignment horizontal="left" vertical="top" wrapText="1"/>
      <protection locked="0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17" xfId="0" applyNumberFormat="1" applyFont="1" applyFill="1" applyBorder="1" applyAlignment="1" applyProtection="1">
      <alignment horizontal="center" vertical="top" wrapText="1"/>
      <protection hidden="1"/>
    </xf>
    <xf numFmtId="1" fontId="35" fillId="0" borderId="17" xfId="0" applyNumberFormat="1" applyFont="1" applyFill="1" applyBorder="1" applyAlignment="1" applyProtection="1">
      <alignment horizontal="center" vertical="top" wrapText="1"/>
      <protection locked="0"/>
    </xf>
    <xf numFmtId="1" fontId="35" fillId="0" borderId="17" xfId="0" applyNumberFormat="1" applyFont="1" applyFill="1" applyBorder="1" applyAlignment="1" applyProtection="1">
      <alignment horizontal="center" vertical="top" wrapText="1"/>
      <protection hidden="1"/>
    </xf>
    <xf numFmtId="1" fontId="36" fillId="12" borderId="17" xfId="0" applyNumberFormat="1" applyFont="1" applyFill="1" applyBorder="1" applyAlignment="1">
      <alignment horizontal="center" vertical="top" wrapText="1"/>
    </xf>
    <xf numFmtId="0" fontId="35" fillId="12" borderId="17" xfId="0" applyNumberFormat="1" applyFont="1" applyFill="1" applyBorder="1" applyAlignment="1" applyProtection="1">
      <alignment horizontal="center" vertical="top" wrapText="1"/>
    </xf>
    <xf numFmtId="1" fontId="36" fillId="12" borderId="2" xfId="0" applyNumberFormat="1" applyFont="1" applyFill="1" applyBorder="1" applyAlignment="1">
      <alignment horizontal="center" vertical="top" wrapText="1"/>
    </xf>
    <xf numFmtId="1" fontId="35" fillId="0" borderId="0" xfId="0" applyNumberFormat="1" applyFont="1" applyFill="1" applyBorder="1" applyAlignment="1">
      <alignment horizontal="left" vertical="top" wrapText="1"/>
    </xf>
    <xf numFmtId="1" fontId="35" fillId="0" borderId="0" xfId="0" applyNumberFormat="1" applyFont="1" applyFill="1" applyAlignment="1">
      <alignment horizontal="left" vertical="top" wrapText="1"/>
    </xf>
    <xf numFmtId="0" fontId="35" fillId="0" borderId="0" xfId="0" applyNumberFormat="1" applyFont="1" applyFill="1" applyBorder="1" applyAlignment="1">
      <alignment vertical="top" wrapText="1"/>
    </xf>
    <xf numFmtId="0" fontId="35" fillId="0" borderId="0" xfId="0" applyNumberFormat="1" applyFont="1" applyFill="1" applyAlignment="1">
      <alignment vertical="top" wrapText="1"/>
    </xf>
    <xf numFmtId="0" fontId="40" fillId="0" borderId="0" xfId="0" applyNumberFormat="1" applyFont="1" applyFill="1" applyAlignment="1">
      <alignment vertical="top"/>
    </xf>
    <xf numFmtId="1" fontId="9" fillId="0" borderId="0" xfId="0" applyNumberFormat="1" applyFont="1" applyFill="1" applyBorder="1" applyAlignment="1">
      <alignment horizontal="left" vertical="top" wrapText="1"/>
    </xf>
    <xf numFmtId="1" fontId="9" fillId="0" borderId="0" xfId="0" applyNumberFormat="1" applyFont="1" applyFill="1" applyAlignment="1">
      <alignment horizontal="left" vertical="top" wrapText="1"/>
    </xf>
    <xf numFmtId="0" fontId="0" fillId="0" borderId="0" xfId="0" applyNumberFormat="1" applyFill="1" applyAlignment="1">
      <alignment vertical="top"/>
    </xf>
    <xf numFmtId="0" fontId="44" fillId="0" borderId="17" xfId="2" applyFont="1" applyFill="1" applyBorder="1" applyAlignment="1" applyProtection="1">
      <alignment vertical="center" wrapText="1"/>
      <protection locked="0"/>
    </xf>
    <xf numFmtId="0" fontId="45" fillId="0" borderId="0" xfId="4" applyFont="1" applyFill="1" applyBorder="1" applyAlignment="1">
      <alignment vertical="top" wrapText="1"/>
    </xf>
    <xf numFmtId="1" fontId="48" fillId="0" borderId="1" xfId="0" applyNumberFormat="1" applyFont="1" applyFill="1" applyBorder="1" applyAlignment="1" applyProtection="1">
      <alignment horizontal="center" vertical="top" wrapText="1"/>
      <protection locked="0"/>
    </xf>
    <xf numFmtId="0" fontId="45" fillId="0" borderId="0" xfId="4" applyFont="1" applyFill="1" applyAlignment="1">
      <alignment vertical="top" wrapText="1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1" fontId="15" fillId="12" borderId="17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NumberFormat="1" applyFont="1" applyFill="1" applyBorder="1" applyAlignment="1">
      <alignment vertical="top" wrapText="1"/>
    </xf>
    <xf numFmtId="0" fontId="0" fillId="0" borderId="0" xfId="0" applyNumberFormat="1" applyFill="1" applyAlignment="1">
      <alignment vertical="top"/>
    </xf>
    <xf numFmtId="0" fontId="37" fillId="12" borderId="15" xfId="0" applyNumberFormat="1" applyFont="1" applyFill="1" applyBorder="1" applyAlignment="1" applyProtection="1">
      <alignment horizontal="center" vertical="top" wrapText="1"/>
      <protection locked="0"/>
    </xf>
    <xf numFmtId="0" fontId="37" fillId="12" borderId="16" xfId="0" applyNumberFormat="1" applyFont="1" applyFill="1" applyBorder="1" applyAlignment="1" applyProtection="1">
      <alignment horizontal="center" vertical="top" wrapText="1"/>
      <protection hidden="1"/>
    </xf>
    <xf numFmtId="0" fontId="37" fillId="12" borderId="16" xfId="0" applyNumberFormat="1" applyFont="1" applyFill="1" applyBorder="1" applyAlignment="1" applyProtection="1">
      <alignment horizontal="left" vertical="top" wrapText="1"/>
      <protection hidden="1"/>
    </xf>
    <xf numFmtId="0" fontId="37" fillId="12" borderId="16" xfId="0" applyNumberFormat="1" applyFont="1" applyFill="1" applyBorder="1" applyAlignment="1" applyProtection="1">
      <alignment horizontal="left" vertical="top" wrapText="1"/>
      <protection locked="0"/>
    </xf>
    <xf numFmtId="49" fontId="37" fillId="12" borderId="16" xfId="0" applyNumberFormat="1" applyFont="1" applyFill="1" applyBorder="1" applyAlignment="1" applyProtection="1">
      <alignment horizontal="left" vertical="top" wrapText="1"/>
      <protection locked="0"/>
    </xf>
    <xf numFmtId="0" fontId="37" fillId="12" borderId="16" xfId="0" applyNumberFormat="1" applyFont="1" applyFill="1" applyBorder="1" applyAlignment="1" applyProtection="1">
      <alignment horizontal="center" vertical="top" wrapText="1"/>
      <protection locked="0"/>
    </xf>
    <xf numFmtId="1" fontId="37" fillId="12" borderId="16" xfId="0" applyNumberFormat="1" applyFont="1" applyFill="1" applyBorder="1" applyAlignment="1" applyProtection="1">
      <alignment horizontal="center" vertical="top" wrapText="1"/>
      <protection locked="0"/>
    </xf>
    <xf numFmtId="1" fontId="37" fillId="12" borderId="16" xfId="0" applyNumberFormat="1" applyFont="1" applyFill="1" applyBorder="1" applyAlignment="1" applyProtection="1">
      <alignment horizontal="center" vertical="top" wrapText="1"/>
      <protection hidden="1"/>
    </xf>
    <xf numFmtId="1" fontId="38" fillId="12" borderId="16" xfId="0" applyNumberFormat="1" applyFont="1" applyFill="1" applyBorder="1" applyAlignment="1">
      <alignment horizontal="center" vertical="top" wrapText="1"/>
    </xf>
    <xf numFmtId="1" fontId="38" fillId="12" borderId="14" xfId="0" applyNumberFormat="1" applyFont="1" applyFill="1" applyBorder="1" applyAlignment="1">
      <alignment horizontal="center" vertical="top" wrapText="1"/>
    </xf>
    <xf numFmtId="1" fontId="37" fillId="0" borderId="0" xfId="0" applyNumberFormat="1" applyFont="1" applyFill="1" applyBorder="1" applyAlignment="1">
      <alignment horizontal="left" vertical="top" wrapText="1"/>
    </xf>
    <xf numFmtId="0" fontId="37" fillId="0" borderId="0" xfId="0" applyNumberFormat="1" applyFont="1" applyFill="1" applyBorder="1" applyAlignment="1">
      <alignment vertical="top" wrapText="1"/>
    </xf>
    <xf numFmtId="0" fontId="39" fillId="0" borderId="0" xfId="0" applyNumberFormat="1" applyFont="1" applyFill="1" applyBorder="1" applyAlignment="1">
      <alignment vertical="top" wrapText="1"/>
    </xf>
    <xf numFmtId="0" fontId="39" fillId="0" borderId="18" xfId="0" applyFont="1" applyFill="1" applyBorder="1" applyAlignment="1">
      <alignment vertical="top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7" borderId="1" xfId="0" applyNumberFormat="1" applyFont="1" applyFill="1" applyBorder="1" applyAlignment="1">
      <alignment horizontal="center" vertical="center" textRotation="90" wrapText="1"/>
    </xf>
    <xf numFmtId="1" fontId="15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8" borderId="1" xfId="0" applyNumberFormat="1" applyFont="1" applyFill="1" applyBorder="1" applyAlignment="1">
      <alignment horizontal="center" vertical="center" textRotation="90" wrapText="1"/>
    </xf>
    <xf numFmtId="1" fontId="15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0" borderId="1" xfId="0" applyNumberFormat="1" applyFont="1" applyFill="1" applyBorder="1" applyAlignment="1">
      <alignment horizontal="center" vertical="center" textRotation="90" wrapText="1"/>
    </xf>
    <xf numFmtId="1" fontId="1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textRotation="90" wrapText="1"/>
      <protection hidden="1"/>
    </xf>
    <xf numFmtId="0" fontId="15" fillId="0" borderId="6" xfId="0" applyFont="1" applyFill="1" applyBorder="1" applyAlignment="1" applyProtection="1">
      <alignment horizontal="center" vertical="center" textRotation="90" wrapText="1"/>
      <protection hidden="1"/>
    </xf>
    <xf numFmtId="1" fontId="15" fillId="7" borderId="1" xfId="0" applyNumberFormat="1" applyFont="1" applyFill="1" applyBorder="1" applyAlignment="1" applyProtection="1">
      <alignment horizontal="center" vertical="top" wrapText="1"/>
      <protection locked="0"/>
    </xf>
    <xf numFmtId="1" fontId="15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5" fillId="0" borderId="1" xfId="0" applyFont="1" applyFill="1" applyBorder="1" applyAlignment="1" applyProtection="1">
      <alignment horizontal="center" vertical="center" textRotation="90" wrapText="1"/>
      <protection locked="0"/>
    </xf>
    <xf numFmtId="1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5" borderId="1" xfId="0" applyNumberFormat="1" applyFont="1" applyFill="1" applyBorder="1" applyAlignment="1">
      <alignment horizontal="center" vertical="center" textRotation="90" wrapText="1"/>
    </xf>
    <xf numFmtId="1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17" xfId="4" applyFont="1" applyFill="1" applyBorder="1" applyAlignment="1">
      <alignment horizontal="center" vertical="center" wrapText="1"/>
    </xf>
  </cellXfs>
  <cellStyles count="60">
    <cellStyle name="Aiškinamasis tekstas 2" xfId="22"/>
    <cellStyle name="Excel Built-in Hyperlink" xfId="6"/>
    <cellStyle name="Excel Built-in Normal" xfId="5"/>
    <cellStyle name="Hipersaitas" xfId="1" builtinId="8"/>
    <cellStyle name="Hipersaitas 2" xfId="8"/>
    <cellStyle name="Hipersaitas 2 2" xfId="42"/>
    <cellStyle name="Hipersaitas 2 3" xfId="33"/>
    <cellStyle name="Hipersaitas 3" xfId="20"/>
    <cellStyle name="Hyperlink 2" xfId="13"/>
    <cellStyle name="Hyperlink 3" xfId="38"/>
    <cellStyle name="Hyperlink 4" xfId="31"/>
    <cellStyle name="Įprastas 2" xfId="4"/>
    <cellStyle name="Įprastas 2 2" xfId="40"/>
    <cellStyle name="Įprastas 2 3" xfId="32"/>
    <cellStyle name="Įprastas 3" xfId="7"/>
    <cellStyle name="Įprastas 3 2" xfId="11"/>
    <cellStyle name="Įprastas 3 2 2" xfId="15"/>
    <cellStyle name="Įprastas 3 2 2 2" xfId="48"/>
    <cellStyle name="Įprastas 3 2 3" xfId="18"/>
    <cellStyle name="Įprastas 3 2 3 2" xfId="51"/>
    <cellStyle name="Įprastas 3 2 4" xfId="25"/>
    <cellStyle name="Įprastas 3 2 4 2" xfId="55"/>
    <cellStyle name="Įprastas 3 2 5" xfId="27"/>
    <cellStyle name="Įprastas 3 2 5 2" xfId="57"/>
    <cellStyle name="Įprastas 3 2 6" xfId="44"/>
    <cellStyle name="Įprastas 3 3" xfId="41"/>
    <cellStyle name="Įprastas 3 4" xfId="34"/>
    <cellStyle name="Įprastas 4" xfId="9"/>
    <cellStyle name="Įprastas 4 2" xfId="43"/>
    <cellStyle name="Įprastas 4 3" xfId="35"/>
    <cellStyle name="Kablelis 2" xfId="23"/>
    <cellStyle name="Kablelis 2 2" xfId="53"/>
    <cellStyle name="Normal 2" xfId="10"/>
    <cellStyle name="Normal 2 2" xfId="14"/>
    <cellStyle name="Normal 2 2 2" xfId="47"/>
    <cellStyle name="Normal 2 3" xfId="17"/>
    <cellStyle name="Normal 2 3 2" xfId="50"/>
    <cellStyle name="Normal 2 4" xfId="24"/>
    <cellStyle name="Normal 2 4 2" xfId="54"/>
    <cellStyle name="Normal 2 5" xfId="28"/>
    <cellStyle name="Normal 2 5 2" xfId="58"/>
    <cellStyle name="Normal 2 6" xfId="45"/>
    <cellStyle name="Normal 3" xfId="37"/>
    <cellStyle name="Normal 4" xfId="30"/>
    <cellStyle name="Normal_Sheet1" xfId="2"/>
    <cellStyle name="Paprastas" xfId="0" builtinId="0"/>
    <cellStyle name="Paprastas 2" xfId="3"/>
    <cellStyle name="Paprastas 2 2" xfId="39"/>
    <cellStyle name="Paprastas 2 3" xfId="36"/>
    <cellStyle name="Valiuta 2" xfId="12"/>
    <cellStyle name="Valiuta 2 2" xfId="16"/>
    <cellStyle name="Valiuta 2 2 2" xfId="49"/>
    <cellStyle name="Valiuta 2 3" xfId="19"/>
    <cellStyle name="Valiuta 2 3 2" xfId="52"/>
    <cellStyle name="Valiuta 2 4" xfId="21"/>
    <cellStyle name="Valiuta 2 5" xfId="26"/>
    <cellStyle name="Valiuta 2 5 2" xfId="56"/>
    <cellStyle name="Valiuta 2 6" xfId="29"/>
    <cellStyle name="Valiuta 2 6 2" xfId="59"/>
    <cellStyle name="Valiuta 2 7" xfId="46"/>
  </cellStyles>
  <dxfs count="205"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Times New Roman"/>
        <scheme val="none"/>
      </font>
      <alignment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>
          <fgColor indexed="64"/>
          <bgColor theme="0" tint="-0.34998626667073579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Times New Roman"/>
        <scheme val="none"/>
      </font>
      <fill>
        <patternFill patternType="none">
          <fgColor indexed="64"/>
          <bgColor theme="4" tint="-0.499984740745262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5B9BD5"/>
          <bgColor rgb="FF5B9B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BD5"/>
          <bgColor rgb="FF5B9BD5"/>
        </patternFill>
      </fill>
    </dxf>
  </dxfs>
  <tableStyles count="2" defaultTableStyle="TableStyleMedium2" defaultPivotStyle="PivotStyleLight16">
    <tableStyle name="Pavienių registracija-style" pivot="0" count="4">
      <tableStyleElement type="headerRow" dxfId="204"/>
      <tableStyleElement type="totalRow" dxfId="203"/>
      <tableStyleElement type="firstRowStripe" dxfId="202"/>
      <tableStyleElement type="secondRowStripe" dxfId="201"/>
    </tableStyle>
    <tableStyle name="Kolektyvų registracija-style" pivot="0" count="3">
      <tableStyleElement type="headerRow" dxfId="200"/>
      <tableStyleElement type="firstRowStripe" dxfId="199"/>
      <tableStyleElement type="secondRowStripe" dxfId="19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104774</xdr:colOff>
      <xdr:row>0</xdr:row>
      <xdr:rowOff>47625</xdr:rowOff>
    </xdr:from>
    <xdr:to>
      <xdr:col>50</xdr:col>
      <xdr:colOff>217758</xdr:colOff>
      <xdr:row>1</xdr:row>
      <xdr:rowOff>301356</xdr:rowOff>
    </xdr:to>
    <xdr:pic>
      <xdr:nvPicPr>
        <xdr:cNvPr id="2" name="Picture 2" descr="liausaparasas">
          <a:extLst>
            <a:ext uri="{FF2B5EF4-FFF2-40B4-BE49-F238E27FC236}">
              <a16:creationId xmlns:a16="http://schemas.microsoft.com/office/drawing/2014/main" xmlns="" id="{11222170-05A4-4E01-9656-AB2DB05D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097124" y="47625"/>
          <a:ext cx="1446484" cy="415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Violeta" refreshedDate="43265.602557754632" createdVersion="6" refreshedVersion="3" minRefreshableVersion="3" recordCount="1">
  <cacheSource type="worksheet">
    <worksheetSource name="pavieniai_dalyviai"/>
  </cacheSource>
  <cacheFields count="15">
    <cacheField name="Eil. nr." numFmtId="0">
      <sharedItems containsNonDate="0" containsString="0" containsBlank="1"/>
    </cacheField>
    <cacheField name="Savivaldybė" numFmtId="0">
      <sharedItems containsNonDate="0" containsString="0" containsBlank="1"/>
    </cacheField>
    <cacheField name="Vardas, pavardė" numFmtId="0">
      <sharedItems containsNonDate="0" containsString="0" containsBlank="1"/>
    </cacheField>
    <cacheField name="Šventės dalis" numFmtId="0">
      <sharedItems containsNonDate="0" containsBlank="1" count="3">
        <m/>
        <s v="Tradicinių amatų miestelis (07.02-06 d.)" u="1"/>
        <s v="Folkloro diena (07.03)" u="1"/>
      </sharedItems>
    </cacheField>
    <cacheField name="Dalyvis" numFmtId="0">
      <sharedItems containsNonDate="0" containsString="0" containsBlank="1"/>
    </cacheField>
    <cacheField name="Sritis" numFmtId="0">
      <sharedItems containsNonDate="0" containsString="0" containsBlank="1"/>
    </cacheField>
    <cacheField name="Dalyvių skaičius" numFmtId="0">
      <sharedItems containsNonDate="0" containsString="0" containsBlank="1"/>
    </cacheField>
    <cacheField name="07.02" numFmtId="0">
      <sharedItems containsNonDate="0" containsString="0" containsBlank="1"/>
    </cacheField>
    <cacheField name="07.03" numFmtId="0">
      <sharedItems containsNonDate="0" containsString="0" containsBlank="1"/>
    </cacheField>
    <cacheField name="07.04" numFmtId="0">
      <sharedItems containsNonDate="0" containsString="0" containsBlank="1"/>
    </cacheField>
    <cacheField name="07.05" numFmtId="0">
      <sharedItems containsNonDate="0" containsString="0" containsBlank="1"/>
    </cacheField>
    <cacheField name="Telefonas" numFmtId="0">
      <sharedItems containsNonDate="0" containsString="0" containsBlank="1"/>
    </cacheField>
    <cacheField name="el. paštas" numFmtId="0">
      <sharedItems containsNonDate="0" containsString="0" containsBlank="1"/>
    </cacheField>
    <cacheField name="Kolektyvo narys" numFmtId="0">
      <sharedItems containsNonDate="0" containsString="0" containsBlank="1"/>
    </cacheField>
    <cacheField name="Teritorija (07.03 tautodailinikai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Violeta" refreshedDate="43265.602558449071" createdVersion="6" refreshedVersion="3" minRefreshableVersion="3" recordCount="55">
  <cacheSource type="worksheet">
    <worksheetSource name="kolektyvai"/>
  </cacheSource>
  <cacheFields count="80">
    <cacheField name="Nr" numFmtId="0">
      <sharedItems containsString="0" containsBlank="1" containsNumber="1" containsInteger="1" minValue="1" maxValue="53"/>
    </cacheField>
    <cacheField name="atranka" numFmtId="0">
      <sharedItems containsBlank="1"/>
    </cacheField>
    <cacheField name="Šalis" numFmtId="0">
      <sharedItems containsBlank="1"/>
    </cacheField>
    <cacheField name="Savivaldybė" numFmtId="0">
      <sharedItems containsBlank="1"/>
    </cacheField>
    <cacheField name="Pavadinimas" numFmtId="0">
      <sharedItems containsBlank="1"/>
    </cacheField>
    <cacheField name="Meno_šaka" numFmtId="0">
      <sharedItems containsBlank="1" count="17">
        <s v="Liaudiškų šokių kolektyvas"/>
        <s v="Liaudiška kapela"/>
        <s v="Choras"/>
        <s v="Pučiamųjų orkestras ir choreografinė grupė"/>
        <s v="Folkloro kolektyvas"/>
        <s v="Liaudies instrumentų orkestras"/>
        <s v="Liaudies instrumentų ansamblis"/>
        <s v="Mėgėjų teatras"/>
        <m/>
        <s v="Pučiamųjų orkestras  " u="1"/>
        <s v="Vokalinis ansamblis" u="1"/>
        <s v="Krepšinio komandos šokėjos" u="1"/>
        <s v="šiuolaikinio šokio grupė" u="1"/>
        <s v="Šiuolaikinių šokių grupė" u="1"/>
        <s v="Muzikinė grupė" u="1"/>
        <s v="Dainų ir šokių ansamblis" u="1"/>
        <s v="Modernaus šokio grupė" u="1"/>
      </sharedItems>
    </cacheField>
    <cacheField name="Kolektyvo_tipas" numFmtId="0">
      <sharedItems containsBlank="1"/>
    </cacheField>
    <cacheField name="Amžiaus_grupė" numFmtId="0">
      <sharedItems containsBlank="1" count="7">
        <s v="suaugusiųjų"/>
        <s v="vaikų"/>
        <s v="mišrus"/>
        <m/>
        <s v="merginų" u="1"/>
        <s v="jaunimas" u="1"/>
        <s v="jaunimo" u="1"/>
      </sharedItems>
    </cacheField>
    <cacheField name="Meninis_lygis_senas" numFmtId="0">
      <sharedItems containsBlank="1" containsMixedTypes="1" containsNumber="1" containsInteger="1" minValue="0" maxValue="0"/>
    </cacheField>
    <cacheField name="Meninis_lygis_naujas" numFmtId="0">
      <sharedItems containsBlank="1"/>
    </cacheField>
    <cacheField name="Column2" numFmtId="0">
      <sharedItems/>
    </cacheField>
    <cacheField name="Išeivija" numFmtId="0">
      <sharedItems containsNonDate="0" containsString="0" containsBlank="1"/>
    </cacheField>
    <cacheField name="Vienadienis" numFmtId="0">
      <sharedItems containsBlank="1"/>
    </cacheField>
    <cacheField name="Studentai" numFmtId="0">
      <sharedItems containsBlank="1"/>
    </cacheField>
    <cacheField name="Dalyvių_skaičius" numFmtId="1">
      <sharedItems containsString="0" containsBlank="1" containsNumber="1" containsInteger="1" minValue="2" maxValue="30"/>
    </cacheField>
    <cacheField name="Vadovų_skaičius" numFmtId="1">
      <sharedItems containsString="0" containsBlank="1" containsNumber="1" containsInteger="1" minValue="0" maxValue="2"/>
    </cacheField>
    <cacheField name="Lydinčiųjų_skaičius" numFmtId="1">
      <sharedItems containsBlank="1" containsMixedTypes="1" containsNumber="1" containsInteger="1" minValue="1" maxValue="1"/>
    </cacheField>
    <cacheField name="Kolektyvo_narių_skaičius" numFmtId="1">
      <sharedItems containsSemiMixedTypes="0" containsString="0" containsNumber="1" containsInteger="1" minValue="0" maxValue="32"/>
    </cacheField>
    <cacheField name="Vadovo_vardas" numFmtId="49">
      <sharedItems containsBlank="1"/>
    </cacheField>
    <cacheField name="Vadovo_pareigos" numFmtId="49">
      <sharedItems containsBlank="1"/>
    </cacheField>
    <cacheField name="Vadovo_telefonas" numFmtId="49">
      <sharedItems containsBlank="1" containsMixedTypes="1" containsNumber="1" containsInteger="1" minValue="860585179" maxValue="869812866"/>
    </cacheField>
    <cacheField name="Vadovo_el_paštas" numFmtId="49">
      <sharedItems containsBlank="1"/>
    </cacheField>
    <cacheField name="Kiti_vadovai" numFmtId="49">
      <sharedItems containsBlank="1"/>
    </cacheField>
    <cacheField name="folkloro_diena" numFmtId="0">
      <sharedItems containsMixedTypes="1" containsNumber="1" containsInteger="1" minValue="3" maxValue="31"/>
    </cacheField>
    <cacheField name="kanklių_popietė" numFmtId="1">
      <sharedItems containsBlank="1" containsMixedTypes="1" containsNumber="1" containsInteger="1" minValue="2" maxValue="12"/>
    </cacheField>
    <cacheField name="vokaliniu_ans_konc" numFmtId="1">
      <sharedItems containsBlank="1"/>
    </cacheField>
    <cacheField name="Dainininkai_AV" numFmtId="1">
      <sharedItems containsBlank="1" containsMixedTypes="1" containsNumber="1" containsInteger="1" minValue="22" maxValue="22"/>
    </cacheField>
    <cacheField name="Šokėjai_vaikai" numFmtId="1">
      <sharedItems containsBlank="1"/>
    </cacheField>
    <cacheField name="Supuokleles" numFmtId="1">
      <sharedItems containsBlank="1"/>
    </cacheField>
    <cacheField name="Kiti_šokėjai" numFmtId="1">
      <sharedItems containsBlank="1"/>
    </cacheField>
    <cacheField name="Akomponuojančios_kapelos" numFmtId="1">
      <sharedItems containsBlank="1" containsMixedTypes="1" containsNumber="1" containsInteger="1" minValue="14" maxValue="14"/>
    </cacheField>
    <cacheField name="Liaudiška_kapela" numFmtId="1">
      <sharedItems containsBlank="1" containsMixedTypes="1" containsNumber="1" containsInteger="1" minValue="6" maxValue="14"/>
    </cacheField>
    <cacheField name="Liaudies_instr_ans" numFmtId="1">
      <sharedItems containsBlank="1"/>
    </cacheField>
    <cacheField name="Liaudies_instr_orkestr" numFmtId="1">
      <sharedItems containsBlank="1" containsMixedTypes="1" containsNumber="1" containsInteger="1" minValue="11" maxValue="11"/>
    </cacheField>
    <cacheField name="Birbynės" numFmtId="1">
      <sharedItems containsBlank="1" containsMixedTypes="1" containsNumber="1" containsInteger="1" minValue="5" maxValue="5"/>
    </cacheField>
    <cacheField name="Skudučiai" numFmtId="1">
      <sharedItems containsBlank="1"/>
    </cacheField>
    <cacheField name="Kanklės" numFmtId="1">
      <sharedItems containsBlank="1" containsMixedTypes="1" containsNumber="1" containsInteger="1" minValue="4" maxValue="4"/>
    </cacheField>
    <cacheField name="Kiti_instrumentai" numFmtId="1">
      <sharedItems containsBlank="1" containsMixedTypes="1" containsNumber="1" containsInteger="1" minValue="6" maxValue="6"/>
    </cacheField>
    <cacheField name="Ansamblių_vakaras" numFmtId="1">
      <sharedItems containsMixedTypes="1" containsNumber="1" containsInteger="1" minValue="6" maxValue="22"/>
    </cacheField>
    <cacheField name="Teatro_diena" numFmtId="1">
      <sharedItems containsMixedTypes="1" containsNumber="1" containsInteger="1" minValue="5" maxValue="11"/>
    </cacheField>
    <cacheField name="Jaunučiai" numFmtId="1">
      <sharedItems containsBlank="1" containsMixedTypes="1" containsNumber="1" containsInteger="1" minValue="20" maxValue="20"/>
    </cacheField>
    <cacheField name="Jauniai" numFmtId="1">
      <sharedItems containsBlank="1" containsMixedTypes="1" containsNumber="1" containsInteger="1" minValue="20" maxValue="20"/>
    </cacheField>
    <cacheField name="Jaunuoliai" numFmtId="1">
      <sharedItems containsBlank="1" containsMixedTypes="1" containsNumber="1" containsInteger="1" minValue="19" maxValue="20"/>
    </cacheField>
    <cacheField name="Jaunimas" numFmtId="1">
      <sharedItems containsBlank="1" containsMixedTypes="1" containsNumber="1" containsInteger="1" minValue="19" maxValue="19"/>
    </cacheField>
    <cacheField name="Merginos" numFmtId="1">
      <sharedItems containsBlank="1"/>
    </cacheField>
    <cacheField name="Vyresnieji" numFmtId="1">
      <sharedItems containsBlank="1" containsMixedTypes="1" containsNumber="1" containsInteger="1" minValue="17" maxValue="20"/>
    </cacheField>
    <cacheField name="Pagyvenusieji" numFmtId="1">
      <sharedItems containsBlank="1"/>
    </cacheField>
    <cacheField name="Modernus_šokis" numFmtId="1">
      <sharedItems containsBlank="1"/>
    </cacheField>
    <cacheField name="Šokių_diena" numFmtId="1">
      <sharedItems containsMixedTypes="1" containsNumber="1" containsInteger="1" minValue="17" maxValue="20"/>
    </cacheField>
    <cacheField name="Muzikantai_VA" numFmtId="1">
      <sharedItems containsBlank="1" containsMixedTypes="1" containsNumber="1" containsInteger="1" minValue="22" maxValue="27"/>
    </cacheField>
    <cacheField name="Šokėjai_VA" numFmtId="1">
      <sharedItems containsBlank="1"/>
    </cacheField>
    <cacheField name="Vario_audra" numFmtId="1">
      <sharedItems containsMixedTypes="1" containsNumber="1" containsInteger="1" minValue="22" maxValue="27"/>
    </cacheField>
    <cacheField name="Dainininkai_DD" numFmtId="1">
      <sharedItems containsBlank="1" containsMixedTypes="1" containsNumber="1" containsInteger="1" minValue="19" maxValue="32"/>
    </cacheField>
    <cacheField name="Muzikantai_DD" numFmtId="0">
      <sharedItems containsMixedTypes="1" containsNumber="1" containsInteger="1" minValue="22" maxValue="27"/>
    </cacheField>
    <cacheField name="Šokėjai_DD" numFmtId="0">
      <sharedItems/>
    </cacheField>
    <cacheField name="Dainų_diena" numFmtId="1">
      <sharedItems containsMixedTypes="1" containsNumber="1" containsInteger="1" minValue="19" maxValue="32"/>
    </cacheField>
    <cacheField name="programa" numFmtId="1">
      <sharedItems containsBlank="1"/>
    </cacheField>
    <cacheField name="laukas" numFmtId="1">
      <sharedItems containsBlank="1"/>
    </cacheField>
    <cacheField name="pastabos(folk)" numFmtId="1">
      <sharedItems containsBlank="1"/>
    </cacheField>
    <cacheField name="pab_konc" numFmtId="1">
      <sharedItems containsBlank="1"/>
    </cacheField>
    <cacheField name="Pastabos_taisyt" numFmtId="1">
      <sharedItems containsNonDate="0" containsString="0" containsBlank="1"/>
    </cacheField>
    <cacheField name="folkloro d." numFmtId="0">
      <sharedItems/>
    </cacheField>
    <cacheField name="kanklių k." numFmtId="0">
      <sharedItems/>
    </cacheField>
    <cacheField name="vakal.d" numFmtId="0">
      <sharedItems/>
    </cacheField>
    <cacheField name="ansaml.v." numFmtId="0">
      <sharedItems/>
    </cacheField>
    <cacheField name="teatro d." numFmtId="0">
      <sharedItems/>
    </cacheField>
    <cacheField name="šokių.d" numFmtId="0">
      <sharedItems/>
    </cacheField>
    <cacheField name="vario.a." numFmtId="0">
      <sharedItems/>
    </cacheField>
    <cacheField name="dainų.d." numFmtId="0">
      <sharedItems/>
    </cacheField>
    <cacheField name="formules" numFmtId="0">
      <sharedItems/>
    </cacheField>
    <cacheField name="Dalyviu_suma_form" numFmtId="0">
      <sharedItems/>
    </cacheField>
    <cacheField name="Folkloras_form" numFmtId="0">
      <sharedItems containsBlank="1"/>
    </cacheField>
    <cacheField name="Ansambliai_form" numFmtId="0">
      <sharedItems/>
    </cacheField>
    <cacheField name="Teatras_form" numFmtId="0">
      <sharedItems/>
    </cacheField>
    <cacheField name="Šokių_form" numFmtId="0">
      <sharedItems/>
    </cacheField>
    <cacheField name="Vario_audra_form" numFmtId="0">
      <sharedItems/>
    </cacheField>
    <cacheField name="MuzikandaiDD_form" numFmtId="0">
      <sharedItems/>
    </cacheField>
    <cacheField name="ŠokėjaiDD_form" numFmtId="0">
      <sharedItems/>
    </cacheField>
    <cacheField name="Dainu_d_form" numFmtId="0">
      <sharedItems/>
    </cacheField>
    <cacheField name="blan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m/>
    <m/>
    <m/>
    <x v="0"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">
  <r>
    <n v="1"/>
    <s v="+"/>
    <s v="Lietuva"/>
    <s v="Kauno r."/>
    <s v="Aleksandro Stulginskio universiteto jaunimo liaudiškų šokių ansamblis „Sėja“"/>
    <x v="0"/>
    <s v=""/>
    <x v="0"/>
    <s v="I"/>
    <m/>
    <s v=""/>
    <m/>
    <m/>
    <s v=" "/>
    <n v="18"/>
    <n v="1"/>
    <s v=""/>
    <n v="19"/>
    <s v="Idalija Braškytė"/>
    <s v="Kolektyvo vadovas"/>
    <s v="8 652 782 39"/>
    <s v="ibraskyte@g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s v=""/>
    <s v=""/>
    <n v="19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2"/>
    <s v="+"/>
    <s v="Lietuva"/>
    <s v="Kauno r."/>
    <s v="Aleksandro Stulginskio universiteto liaudiškos muzikos kapela „Ūkininkas“"/>
    <x v="1"/>
    <s v=""/>
    <x v="0"/>
    <s v="I"/>
    <s v="I"/>
    <s v=""/>
    <m/>
    <m/>
    <s v="s"/>
    <n v="13"/>
    <n v="1"/>
    <s v=""/>
    <n v="14"/>
    <s v="Romualdas Sadzevičius"/>
    <s v="Kolektyvo vadovas"/>
    <s v="8 682 44064"/>
    <s v="sadze205@gmail.com"/>
    <s v=""/>
    <s v=""/>
    <s v=""/>
    <s v=""/>
    <s v=""/>
    <s v=""/>
    <s v=""/>
    <s v=""/>
    <n v="14"/>
    <s v=""/>
    <s v=""/>
    <s v=""/>
    <s v=""/>
    <s v=""/>
    <s v=""/>
    <s v=""/>
    <n v="14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"/>
    <s v="+"/>
    <s v="Lietuva"/>
    <s v="Kauno r."/>
    <s v="Kauno miškų ir aplinkos inžinerijos kolegijos liaudiškos muzikos kapela „Laumena“"/>
    <x v="1"/>
    <s v=""/>
    <x v="0"/>
    <s v="II"/>
    <s v="II"/>
    <s v=""/>
    <m/>
    <m/>
    <s v=" "/>
    <n v="11"/>
    <n v="1"/>
    <m/>
    <n v="12"/>
    <s v="Vladas Daknys"/>
    <s v="Kolektyvo vadovas"/>
    <s v="8 698 7078..."/>
    <s v="vladas.daknys@gmail.com"/>
    <s v=""/>
    <s v=""/>
    <s v=""/>
    <s v=""/>
    <s v=""/>
    <s v=""/>
    <s v=""/>
    <s v=""/>
    <s v=""/>
    <n v="12"/>
    <s v=""/>
    <s v=""/>
    <s v=""/>
    <s v=""/>
    <s v=""/>
    <s v=""/>
    <n v="12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4"/>
    <s v="+"/>
    <s v="Lietuva"/>
    <s v="Kauno r."/>
    <s v="Kauno rajono Akademijos Ugnės Karvelis gimnazijos jaunių choras „Drevi“"/>
    <x v="2"/>
    <s v="jaunių choras"/>
    <x v="1"/>
    <n v="0"/>
    <s v="I"/>
    <s v=""/>
    <m/>
    <m/>
    <s v=" "/>
    <n v="18"/>
    <n v="1"/>
    <s v=""/>
    <n v="19"/>
    <s v="Rasa Kazakevičienė"/>
    <s v="Kolektyvo vadovas"/>
    <s v="865777688"/>
    <s v="rasa.kazakeviciene@ukg.lt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n v="19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5"/>
    <s v="+"/>
    <s v="Lietuva"/>
    <s v="Kauno r."/>
    <s v="Kauno rajono Aleksandro Stulginskio universiteto studentų mišrus choras „Daina“"/>
    <x v="2"/>
    <s v="studentų mišrus choras"/>
    <x v="0"/>
    <s v="II"/>
    <s v="II"/>
    <s v=""/>
    <m/>
    <m/>
    <s v="s"/>
    <n v="30"/>
    <n v="2"/>
    <s v=""/>
    <n v="32"/>
    <s v="Ramunė Navickienė"/>
    <s v="Kolektyvo vadovas"/>
    <n v="861614410"/>
    <s v="navickiene.r@gmail.com;"/>
    <s v="Mindaugas Puidokas, chormeisteris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2"/>
    <s v=""/>
    <s v=""/>
    <n v="32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6"/>
    <s v="+"/>
    <s v="Lietuva"/>
    <s v="Kauno r."/>
    <s v="Kauno rajono Babtų kultūros centro liaudiškos muzikos kapela „Šventupis“"/>
    <x v="1"/>
    <s v=""/>
    <x v="0"/>
    <n v="0"/>
    <s v="II"/>
    <s v=""/>
    <m/>
    <m/>
    <s v=" "/>
    <n v="11"/>
    <n v="1"/>
    <s v=""/>
    <n v="12"/>
    <s v="Jonas Girnius"/>
    <s v="Kolektyvo vadovas"/>
    <s v="8 687 27071"/>
    <s v="babtukc@gmail.com;"/>
    <s v=""/>
    <s v=""/>
    <s v=""/>
    <s v=""/>
    <s v=""/>
    <s v=""/>
    <s v=""/>
    <s v=""/>
    <s v=""/>
    <n v="12"/>
    <s v=""/>
    <s v=""/>
    <s v=""/>
    <s v=""/>
    <s v=""/>
    <s v=""/>
    <n v="12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7"/>
    <s v="+"/>
    <s v="Lietuva"/>
    <s v="Kauno r."/>
    <s v="Kauno rajono Babtų kultūros centro moterų choras „Gynia“"/>
    <x v="2"/>
    <s v="moterų choras"/>
    <x v="0"/>
    <s v="III"/>
    <s v="III"/>
    <s v=""/>
    <m/>
    <m/>
    <s v=" "/>
    <n v="24"/>
    <n v="1"/>
    <s v=""/>
    <n v="25"/>
    <s v="Danutė Šakalienė"/>
    <s v="Kolektyvo vadovas"/>
    <s v="861133701"/>
    <s v="babtukc@gmail.com;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5"/>
    <s v=""/>
    <s v=""/>
    <n v="25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8"/>
    <s v="+"/>
    <s v="Lietuva"/>
    <s v="Kauno r."/>
    <s v="Kauno rajono Babtų kultūros centro pučiamųjų instrumentų orkestras „Algupys“"/>
    <x v="3"/>
    <s v=""/>
    <x v="0"/>
    <s v="I"/>
    <m/>
    <s v=""/>
    <m/>
    <m/>
    <s v=" "/>
    <n v="20"/>
    <n v="2"/>
    <s v=""/>
    <n v="22"/>
    <s v="Jonas Girnius"/>
    <s v="Kolektyvo vadovas"/>
    <s v="868727071"/>
    <s v="babtukc@gmail.com;"/>
    <s v="Eglė Patinskaitė-Žiuraitienė – dirigentė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2"/>
    <s v=""/>
    <n v="22"/>
    <s v=""/>
    <n v="22"/>
    <s v=""/>
    <n v="22"/>
    <m/>
    <m/>
    <m/>
    <m/>
    <m/>
    <s v="tikrinti"/>
    <s v="tikrinti"/>
    <s v="tikrinti"/>
    <s v="tikrinti"/>
    <s v="tikrinti"/>
    <s v="tikrinti"/>
    <s v=""/>
    <s v=""/>
    <s v=""/>
    <b v="1"/>
    <b v="1"/>
    <b v="1"/>
    <b v="1"/>
    <b v="1"/>
    <b v="1"/>
    <b v="1"/>
    <b v="1"/>
    <b v="1"/>
    <m/>
  </r>
  <r>
    <n v="9"/>
    <s v="+"/>
    <s v="Lietuva"/>
    <s v="Kauno r."/>
    <s v="Kauno rajono Babtų kultūros centro Vandžiogalos laisvalaikio salės folkloro ansamblis „Griežlė“"/>
    <x v="4"/>
    <s v=""/>
    <x v="0"/>
    <s v="II"/>
    <s v="II"/>
    <s v=""/>
    <m/>
    <s v="x"/>
    <s v=" "/>
    <n v="9"/>
    <n v="1"/>
    <s v=""/>
    <n v="10"/>
    <s v="Andrius Morkūnas"/>
    <s v="Kolektyvo vadovas"/>
    <s v="8 682 27282"/>
    <s v="gadula@gmail.com"/>
    <s v=""/>
    <n v="1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Didys žmonės tarp mūsų“"/>
    <s v="apie ansambliečius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10"/>
    <s v="+"/>
    <s v="Lietuva"/>
    <s v="Kauno r."/>
    <s v="Kauno rajono Babtų kultūros centro Vandžiogalos laisvalaikio salės jaunuolių liaudiškų šokių grupė ,,Verpetukas“"/>
    <x v="0"/>
    <s v=""/>
    <x v="1"/>
    <s v="II"/>
    <m/>
    <s v=""/>
    <m/>
    <m/>
    <s v=" "/>
    <n v="18"/>
    <n v="1"/>
    <n v="1"/>
    <n v="20"/>
    <s v="Giedrė Barkauskaitė"/>
    <s v="Kolektyvo vadovas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"/>
    <s v=""/>
    <s v=""/>
    <s v=""/>
    <s v=""/>
    <s v=""/>
    <n v="20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11"/>
    <s v="+"/>
    <s v="Lietuva"/>
    <s v="Kauno r."/>
    <s v="Kauno rajono Babtų kultūros centro Vandžiogalos laisvalaikio salės tradicinė kapelija"/>
    <x v="4"/>
    <s v=""/>
    <x v="0"/>
    <m/>
    <s v="II"/>
    <s v=""/>
    <m/>
    <s v="x"/>
    <s v=" "/>
    <n v="2"/>
    <n v="1"/>
    <s v=""/>
    <n v="3"/>
    <s v="Andrius Morkūnas"/>
    <s v="Kolektyvo vadovas"/>
    <s v="8 682 27282"/>
    <s v="gadula@gmail.com"/>
    <s v=""/>
    <n v="3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Smagu linksma vakaroti šioj didvyrių žemėj“"/>
    <s v="muzikantai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12"/>
    <s v="+"/>
    <s v="Lietuva"/>
    <s v="Kauno r."/>
    <s v="Kauno rajono Batniavos daugiafunkcio centro vaikų liaudiškos muzikos kapela ,,Karklynėlis“"/>
    <x v="1"/>
    <s v=""/>
    <x v="1"/>
    <s v="II"/>
    <s v="II"/>
    <s v=""/>
    <m/>
    <m/>
    <s v=" "/>
    <n v="9"/>
    <n v="1"/>
    <s v=""/>
    <n v="10"/>
    <s v="Regina Aleknienė"/>
    <s v="Kolektyvo vadovas"/>
    <s v="8 699 28408"/>
    <s v="aleknien.regina3@gmail.com"/>
    <s v=""/>
    <s v=""/>
    <s v=""/>
    <s v=""/>
    <s v=""/>
    <s v=""/>
    <s v=""/>
    <s v=""/>
    <s v=""/>
    <n v="10"/>
    <s v=""/>
    <s v=""/>
    <s v=""/>
    <s v=""/>
    <s v=""/>
    <s v=""/>
    <n v="10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13"/>
    <s v="+"/>
    <s v="Lietuva"/>
    <s v="Kauno r."/>
    <s v="Kauno rajono Domeikavos gimnazijos vaikų ir jaunimo folkloro ansamblis „Serbentėlė“"/>
    <x v="4"/>
    <s v=""/>
    <x v="1"/>
    <m/>
    <s v="I"/>
    <s v=""/>
    <m/>
    <s v="x"/>
    <s v=" "/>
    <n v="29"/>
    <n v="2"/>
    <s v=""/>
    <n v="31"/>
    <s v="Daiva Bradauskienė"/>
    <s v="Kolektyvo vadovas"/>
    <s v="8 610 35624"/>
    <s v="dbserbentele@gmail.com"/>
    <s v="Vilius Marma, instrumentinės grupės vadovas"/>
    <n v="3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Antano Bernatonio langines pravėrus“"/>
    <s v="Tautosakos rinkėjo užrašyta medžiaga"/>
    <s v="piemenų žaidimai - į vaikų kiemą"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14"/>
    <s v="+"/>
    <s v="Lietuva"/>
    <s v="Kauno r."/>
    <s v="Kauno rajono Ežerėlio ir Samylų kultūros centrų šokių grupių „Vija“ ir „Mintinis“ jungtinis vyresniųjų liaudiškų šokių kolektyvas"/>
    <x v="0"/>
    <s v=""/>
    <x v="0"/>
    <s v="III"/>
    <m/>
    <s v=""/>
    <m/>
    <m/>
    <s v=" "/>
    <n v="18"/>
    <n v="1"/>
    <s v=""/>
    <n v="19"/>
    <s v="Alina Vozgirdienė"/>
    <s v="Kolektyvo vadovas"/>
    <s v="868824466"/>
    <s v="alina.vozgirdiene4@gmail.com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n v="19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15"/>
    <s v="+"/>
    <s v="Lietuva"/>
    <s v="Kauno r."/>
    <s v="Kauno rajono Ežerėlio kultūros centro liaudiškos muzikos kapela „Samanėlė“"/>
    <x v="1"/>
    <s v=""/>
    <x v="0"/>
    <s v="II"/>
    <s v="II"/>
    <s v=""/>
    <m/>
    <m/>
    <s v=" "/>
    <n v="5"/>
    <n v="1"/>
    <s v=""/>
    <n v="6"/>
    <s v="Remigijus Marma"/>
    <s v="Kolektyvo vadovas"/>
    <s v="8 686 17453"/>
    <s v="rejus1@yahoo.com "/>
    <s v=""/>
    <s v=""/>
    <s v=""/>
    <s v=""/>
    <s v=""/>
    <s v=""/>
    <s v=""/>
    <s v=""/>
    <s v=""/>
    <n v="6"/>
    <s v=""/>
    <s v=""/>
    <s v=""/>
    <s v=""/>
    <s v=""/>
    <s v=""/>
    <n v="6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16"/>
    <s v="+"/>
    <s v="Lietuva"/>
    <s v="Kauno r."/>
    <s v="Kauno rajono Ežerėlio kultūros centro Ringaudų laisvalaikio salės folkloro ansamblis „Ringauda“"/>
    <x v="4"/>
    <s v=""/>
    <x v="0"/>
    <s v="III"/>
    <s v="III"/>
    <s v=""/>
    <m/>
    <s v="x"/>
    <s v=" "/>
    <n v="12"/>
    <n v="1"/>
    <s v=""/>
    <n v="13"/>
    <s v="Liuda Liaudanskaitė"/>
    <s v="Kolektyvo vadovas"/>
    <s v="8 683 61971"/>
    <s v="liuda@avily.lt "/>
    <s v=""/>
    <n v="13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Sugrįžta Staniulio kanklelės į gimtąjį kaimą“"/>
    <s v="atkurtos Staniulio kanklės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17"/>
    <s v="+"/>
    <s v="Lietuva"/>
    <s v="Kauno r."/>
    <s v="Kauno rajono Ežerėlio kultūros centro Ringaudų laisvalaikio salės sutartinių giegotojų grupė „Gaudė“"/>
    <x v="4"/>
    <s v=""/>
    <x v="0"/>
    <m/>
    <s v="II"/>
    <s v=""/>
    <m/>
    <s v="x"/>
    <s v=" "/>
    <n v="7"/>
    <n v="1"/>
    <s v=""/>
    <n v="8"/>
    <s v="Liuda Liaudanskaitė"/>
    <s v="Kolektyvo vadovas"/>
    <s v="8 683 61971"/>
    <s v="liuda@avily.lt "/>
    <s v=""/>
    <n v="8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Saugos raštai skamba sutartinėmis“"/>
    <s v="sutartinių giedotojos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18"/>
    <s v="+"/>
    <s v="Lietuva"/>
    <s v="Kauno r."/>
    <s v="Kauno rajono Ežerėlio kultūros centro Zapyškio laisvalaikio salės folkloro ansamblis „Altonė“"/>
    <x v="4"/>
    <s v=""/>
    <x v="0"/>
    <s v="II"/>
    <s v="I"/>
    <s v=""/>
    <m/>
    <s v="x"/>
    <s v=" "/>
    <n v="13"/>
    <n v="2"/>
    <s v=""/>
    <n v="15"/>
    <s v="Jūratė Bytautė"/>
    <s v="Kolektyvo vadovas"/>
    <s v="8 625 93881"/>
    <s v="zapyskis.etno@gmail.com"/>
    <s v="Miglena Perminienė"/>
    <n v="15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Skambantys Zapyškio krašto kalneliai&quot; (knygnešys Baltrus Sutkus)"/>
    <s v="Knygnešiai"/>
    <s v="duetas &quot;Kad aš augau pas tėvelį“; vaikinas solo su kanklėmis &quot;O kad aš ėjau&quot;"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19"/>
    <s v="+"/>
    <s v="Lietuva"/>
    <s v="Kauno r."/>
    <s v="Kauno rajono Ežerėlio kultūros centro Zapyškio sutartinių giedotojų grupė „Devyniaragė“"/>
    <x v="4"/>
    <s v=""/>
    <x v="0"/>
    <m/>
    <s v="III"/>
    <s v=""/>
    <m/>
    <s v="x"/>
    <s v=" "/>
    <n v="5"/>
    <n v="1"/>
    <s v=""/>
    <n v="6"/>
    <s v="Miglena Perminienė"/>
    <s v="Kolektyvo vadovas"/>
    <s v="8 686 49601"/>
    <s v="migle.smauglys@gmail.com"/>
    <s v=""/>
    <n v="6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Girios medeliai, žali žaliuonėliai“ (Eugenija Šimkūnaitė)"/>
    <s v="Žymūs žmonės - žolininkė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20"/>
    <s v="+"/>
    <s v="Lietuva"/>
    <s v="Kauno r."/>
    <s v="Kauno rajono Ežerėlio pagrindinės mokyklos jaunių liaudiškų šokių grupė „Sūkurėlis“"/>
    <x v="0"/>
    <s v=""/>
    <x v="1"/>
    <m/>
    <m/>
    <s v="?"/>
    <m/>
    <m/>
    <s v=" "/>
    <n v="18"/>
    <n v="1"/>
    <n v="1"/>
    <n v="20"/>
    <s v="Lina Kaminskienė"/>
    <s v="Kolektyvo vadovas"/>
    <s v="8 615 69591"/>
    <s v="linakaminske@g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"/>
    <s v=""/>
    <s v=""/>
    <s v=""/>
    <s v=""/>
    <s v=""/>
    <s v=""/>
    <n v="20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21"/>
    <s v="+"/>
    <s v="Lietuva"/>
    <s v="Kauno r."/>
    <s v="Kauno rajono Garliavos jaunimo pučiamųjų instrumentų orkestras"/>
    <x v="3"/>
    <s v=""/>
    <x v="1"/>
    <s v="II"/>
    <m/>
    <s v=""/>
    <m/>
    <m/>
    <s v=" "/>
    <n v="25"/>
    <n v="2"/>
    <s v=""/>
    <n v="27"/>
    <s v="Remigijus Terminas "/>
    <s v="Kolektyvo vadovas"/>
    <s v="8 657 48164"/>
    <s v="remigijusterminas@yahoo.com"/>
    <s v="Evaldas Liutkauskas – koncertmeisteris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7"/>
    <s v=""/>
    <n v="27"/>
    <s v=""/>
    <n v="27"/>
    <s v=""/>
    <n v="27"/>
    <m/>
    <m/>
    <m/>
    <m/>
    <m/>
    <s v="tikrinti"/>
    <s v="tikrinti"/>
    <s v="tikrinti"/>
    <s v="tikrinti"/>
    <s v="tikrinti"/>
    <s v="tikrinti"/>
    <s v=""/>
    <s v=""/>
    <s v=""/>
    <b v="1"/>
    <b v="1"/>
    <b v="1"/>
    <b v="1"/>
    <b v="1"/>
    <b v="1"/>
    <b v="1"/>
    <b v="1"/>
    <b v="1"/>
    <m/>
  </r>
  <r>
    <n v="22"/>
    <s v="+"/>
    <s v="Lietuva"/>
    <s v="Kauno r."/>
    <s v="Kauno rajono Garliavos Jonučių  gimnazijos ir progimnazijos jungtinis jaunių choras &quot;Muzika&quot;"/>
    <x v="2"/>
    <s v="jaunių choras"/>
    <x v="1"/>
    <s v="II"/>
    <s v="I"/>
    <s v=""/>
    <m/>
    <m/>
    <s v=" "/>
    <n v="28"/>
    <n v="2"/>
    <s v=""/>
    <n v="30"/>
    <s v="Dalė Balaikienė            "/>
    <s v="Kolektyvo vadovas"/>
    <n v="861030172"/>
    <s v="dale.balaikiene@gmail.com;"/>
    <s v="Viktorija Stanislovaitienė, choro vadovė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0"/>
    <s v=""/>
    <s v=""/>
    <n v="30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23"/>
    <s v="+"/>
    <s v="Lietuva"/>
    <s v="Kauno r."/>
    <s v="Kauno rajono Garliavos Juozo Lukšos gimnazijos merginų choras"/>
    <x v="2"/>
    <s v="moksleivių merginų choras"/>
    <x v="1"/>
    <s v="II"/>
    <s v="II"/>
    <s v=""/>
    <m/>
    <m/>
    <s v=" "/>
    <n v="30"/>
    <n v="1"/>
    <n v="1"/>
    <n v="32"/>
    <s v="Aušra Tamėnienė"/>
    <s v="Kolektyvo vadovas"/>
    <s v="861030145"/>
    <s v="sepetkieneausra@inbox.lt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2"/>
    <s v=""/>
    <s v=""/>
    <n v="32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24"/>
    <s v="+"/>
    <s v="Lietuva"/>
    <s v="Kauno r."/>
    <s v="Kauno rajono Garliavos meno mokyklos jaunių choras"/>
    <x v="2"/>
    <s v="jaunių choras"/>
    <x v="1"/>
    <m/>
    <m/>
    <s v="?"/>
    <m/>
    <m/>
    <s v=" "/>
    <n v="20"/>
    <n v="2"/>
    <s v=""/>
    <n v="22"/>
    <s v="Laimutė Dzedaravičienė "/>
    <s v="Kolektyvo vadovas"/>
    <s v="8 698 12866"/>
    <s v="smiltele@ymail.com"/>
    <s v="Indra Kubiliūnienė,choro vadovė"/>
    <s v=""/>
    <s v=""/>
    <s v=""/>
    <n v="22"/>
    <s v=""/>
    <s v=""/>
    <s v=""/>
    <s v=""/>
    <s v=""/>
    <s v=""/>
    <s v=""/>
    <s v=""/>
    <s v=""/>
    <s v=""/>
    <s v=""/>
    <n v="22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25"/>
    <s v="+"/>
    <s v="Lietuva"/>
    <s v="Kauno r."/>
    <s v="Kauno rajono Garliavos meno mokyklos liaudies instrumentų orkestras „Jiesia“"/>
    <x v="5"/>
    <s v=""/>
    <x v="1"/>
    <m/>
    <m/>
    <s v="?"/>
    <m/>
    <m/>
    <s v=" "/>
    <n v="8"/>
    <n v="2"/>
    <n v="1"/>
    <n v="11"/>
    <s v="Gintaras Vilčiauskas"/>
    <s v="Kolektyvo vadovas"/>
    <s v="8 676 29299"/>
    <s v="gintarasvilciauskas@gmail.com"/>
    <s v="Valė Dervinienė, vadovė"/>
    <s v=""/>
    <s v=""/>
    <s v=""/>
    <s v=""/>
    <s v=""/>
    <s v=""/>
    <s v=""/>
    <s v=""/>
    <s v=""/>
    <s v=""/>
    <n v="11"/>
    <n v="5"/>
    <s v=""/>
    <n v="4"/>
    <s v=""/>
    <n v="11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26"/>
    <s v="+"/>
    <s v="Lietuva"/>
    <s v="Kauno r."/>
    <s v="Kauno rajono Garliavos meno mokyklos mokytojos Valė Dervinienė ir Lijana Bartkaitė"/>
    <x v="6"/>
    <s v="kanklių ansamblis"/>
    <x v="0"/>
    <m/>
    <m/>
    <s v="?"/>
    <m/>
    <m/>
    <s v=" "/>
    <n v="2"/>
    <n v="0"/>
    <s v=""/>
    <n v="2"/>
    <s v=""/>
    <s v=""/>
    <s v=""/>
    <s v=""/>
    <s v=""/>
    <s v=""/>
    <n v="2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27"/>
    <s v="+"/>
    <s v="Lietuva"/>
    <s v="Kauno r."/>
    <s v="Kauno rajono Garliavos meno mokyklos tradicinių kanklių ansamblis „Versminėlė“"/>
    <x v="6"/>
    <s v="tradicinių kanklių ansamblis"/>
    <x v="1"/>
    <m/>
    <m/>
    <s v="?"/>
    <m/>
    <s v="x"/>
    <s v=" "/>
    <n v="10"/>
    <n v="2"/>
    <s v=""/>
    <n v="12"/>
    <s v="Valė Dervinienė "/>
    <s v="Kolektyvo vadovas"/>
    <s v=""/>
    <s v=""/>
    <s v="Lijana Bartkaitė"/>
    <s v=""/>
    <n v="12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28"/>
    <s v="+"/>
    <s v="Lietuva"/>
    <s v="Kauno r."/>
    <s v="Kauno rajono Garliavos sporto ir kultūros centro folkloro ansamblis „Gegutala“"/>
    <x v="4"/>
    <s v=""/>
    <x v="2"/>
    <s v="I"/>
    <s v="I"/>
    <s v=""/>
    <m/>
    <s v="x"/>
    <s v=" "/>
    <n v="26"/>
    <n v="1"/>
    <s v=""/>
    <n v="27"/>
    <s v="Nijolė Grivačiauskienė"/>
    <s v="Kolektyvo vadovas"/>
    <s v="8 676 39519"/>
    <s v="nijole.gegutala@gmail.com;"/>
    <s v=""/>
    <n v="27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Pyplių šimtametės šeimynos dainos“"/>
    <s v="Dainų pateikėjai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29"/>
    <s v="+"/>
    <s v="Lietuva"/>
    <s v="Kauno r."/>
    <s v="Kauno rajono Garliavos sporto ir kultūros centro mišrus choras „Melodija“"/>
    <x v="2"/>
    <s v="suaugusiųjų mišrus choras"/>
    <x v="0"/>
    <s v="III"/>
    <s v="III"/>
    <s v=""/>
    <m/>
    <s v="x"/>
    <s v=" "/>
    <n v="24"/>
    <n v="1"/>
    <s v=""/>
    <n v="25"/>
    <s v="Ramunė Navickienė"/>
    <s v="Kolektyvo vadovas"/>
    <n v="861614410"/>
    <s v="navickiene.r@gmail.com;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5"/>
    <s v=""/>
    <s v=""/>
    <n v="25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30"/>
    <s v="+"/>
    <s v="Lietuva"/>
    <s v="Kauno r."/>
    <s v="Kauno rajono Garliavos sporto ir kultūros centro suaugusiųjų teatras „Be pavadinimo“"/>
    <x v="7"/>
    <s v="suaugusiųjų teatras"/>
    <x v="0"/>
    <n v="0"/>
    <s v="III"/>
    <s v=""/>
    <m/>
    <s v="x"/>
    <s v=" "/>
    <n v="6"/>
    <n v="1"/>
    <s v=""/>
    <n v="7"/>
    <s v="Zita Butiškytė"/>
    <s v="Kolektyvo vadovas"/>
    <s v="867101787"/>
    <s v="zitabutiskyte@gmail.com"/>
    <s v=""/>
    <s v=""/>
    <s v=""/>
    <s v=""/>
    <s v=""/>
    <s v=""/>
    <s v=""/>
    <s v=""/>
    <s v=""/>
    <s v=""/>
    <s v=""/>
    <s v=""/>
    <s v=""/>
    <s v=""/>
    <s v=""/>
    <s v=""/>
    <s v=""/>
    <n v="7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tikrinti"/>
    <s v=""/>
    <s v="tikrinti"/>
    <s v="tikrinti"/>
    <s v="tikrinti"/>
    <s v=""/>
    <b v="1"/>
    <b v="1"/>
    <b v="1"/>
    <b v="1"/>
    <b v="1"/>
    <b v="1"/>
    <b v="1"/>
    <b v="1"/>
    <b v="1"/>
    <m/>
  </r>
  <r>
    <n v="31"/>
    <s v="+"/>
    <s v="Lietuva"/>
    <s v="Kauno r."/>
    <s v="Kauno rajono Garliavos sporto ir kultūros centro vyresniųjų liaudiškų šokių grupė ,,Ąžuolas“"/>
    <x v="0"/>
    <s v=""/>
    <x v="0"/>
    <s v="I"/>
    <m/>
    <s v=""/>
    <m/>
    <m/>
    <s v=" "/>
    <n v="19"/>
    <n v="1"/>
    <s v=""/>
    <n v="20"/>
    <s v="Zita Vaškelienė"/>
    <s v="Kolektyvo vadovas"/>
    <s v="8  615 302 99"/>
    <s v="zita.vaskeliene@g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"/>
    <s v=""/>
    <s v=""/>
    <n v="20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2"/>
    <s v="+"/>
    <s v="Lietuva"/>
    <s v="Kauno r."/>
    <s v="Kauno rajono Kačerginės daugiafunkcio centro liaudiškos muzikos kapela ,,Nemuno vingis“'"/>
    <x v="1"/>
    <s v=""/>
    <x v="0"/>
    <s v="II"/>
    <s v="II"/>
    <s v=""/>
    <m/>
    <m/>
    <s v=" "/>
    <n v="13"/>
    <n v="1"/>
    <s v=""/>
    <n v="14"/>
    <s v="Vytautas Brušnius"/>
    <s v="Kolektyvo vadovas"/>
    <s v="8 650 74562"/>
    <s v="vytbrus@gmail.com"/>
    <s v=""/>
    <s v=""/>
    <s v=""/>
    <s v=""/>
    <s v=""/>
    <s v=""/>
    <s v=""/>
    <s v=""/>
    <s v=""/>
    <n v="14"/>
    <s v=""/>
    <s v=""/>
    <s v=""/>
    <s v=""/>
    <s v=""/>
    <s v=""/>
    <n v="14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3"/>
    <s v="+"/>
    <s v="Lietuva"/>
    <s v="Kauno r."/>
    <s v="Kauno rajono Neveronių gimnazijos jaunučių liaudiškų šokių grupė „Upė“"/>
    <x v="0"/>
    <s v=""/>
    <x v="1"/>
    <m/>
    <m/>
    <s v="?"/>
    <m/>
    <m/>
    <s v=" "/>
    <n v="18"/>
    <n v="1"/>
    <n v="1"/>
    <n v="20"/>
    <s v="Virginija Skiparienė"/>
    <s v="Kolektyvo vadovas"/>
    <n v="861109945"/>
    <s v="v.skipariene@googlemail.com;"/>
    <s v=""/>
    <s v=""/>
    <s v=""/>
    <s v=""/>
    <s v=""/>
    <s v=""/>
    <s v=""/>
    <s v=""/>
    <s v=""/>
    <s v=""/>
    <s v=""/>
    <s v=""/>
    <s v=""/>
    <s v=""/>
    <s v=""/>
    <s v=""/>
    <s v=""/>
    <s v=""/>
    <n v="20"/>
    <s v=""/>
    <s v=""/>
    <s v=""/>
    <s v=""/>
    <s v=""/>
    <s v=""/>
    <s v=""/>
    <n v="20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4"/>
    <s v="+"/>
    <s v="Lietuva"/>
    <s v="Kauno r."/>
    <s v="Kauno rajono Ramučių kultūros centro Domeikavos laisvalaikio salės liaudiškos muzikos kapela „Domeikavos seklyčia“"/>
    <x v="1"/>
    <s v=""/>
    <x v="0"/>
    <n v="0"/>
    <s v="II"/>
    <s v=""/>
    <m/>
    <m/>
    <s v=" "/>
    <n v="13"/>
    <n v="1"/>
    <s v=""/>
    <n v="14"/>
    <s v="Virginija Stunžėnienė"/>
    <s v="Kolektyvo vadovas"/>
    <s v="8 683 03728"/>
    <s v="virgistun@gmail.com"/>
    <s v=""/>
    <s v=""/>
    <s v=""/>
    <s v=""/>
    <s v=""/>
    <s v=""/>
    <s v=""/>
    <s v=""/>
    <s v=""/>
    <n v="14"/>
    <s v=""/>
    <s v=""/>
    <s v=""/>
    <s v=""/>
    <s v=""/>
    <s v=""/>
    <n v="14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5"/>
    <s v="+"/>
    <s v="Lietuva"/>
    <s v="Kauno r."/>
    <s v="Kauno rajono Ramučių kultūros centro Domeikavos laisvalaikio salės mišrus choras „Versmė“"/>
    <x v="2"/>
    <s v="suaugusiųjų mišrus choras"/>
    <x v="0"/>
    <s v="III"/>
    <s v="II"/>
    <s v=""/>
    <m/>
    <m/>
    <s v=" "/>
    <n v="30"/>
    <n v="1"/>
    <s v=""/>
    <n v="31"/>
    <s v="Rasa Endriukaitienė"/>
    <s v="Kolektyvo vadovas"/>
    <n v="867758850"/>
    <s v="rasaendri@gmail.com;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1"/>
    <s v=""/>
    <s v=""/>
    <n v="31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36"/>
    <s v="+"/>
    <s v="Lietuva"/>
    <s v="Kauno r."/>
    <s v="Kauno rajono Ramučių kultūros centro Domeikavos laisvalaikio salės vyresniųjų liaudiškų šokių grupė ,,Džiaukis“"/>
    <x v="0"/>
    <s v=""/>
    <x v="0"/>
    <s v="II"/>
    <m/>
    <s v=""/>
    <m/>
    <m/>
    <s v=" "/>
    <n v="18"/>
    <n v="1"/>
    <s v=""/>
    <n v="19"/>
    <s v="Rasa Banevičiūtė"/>
    <s v="Kolektyvo vadovas"/>
    <s v="868236410"/>
    <s v="rasa.juzuleniene@g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n v="19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7"/>
    <s v="+"/>
    <s v="Lietuva"/>
    <s v="Kauno r."/>
    <s v="Kauno rajono Ramučių kultūros centro liaudiškos muzikos kapela „Zversa“"/>
    <x v="1"/>
    <s v=""/>
    <x v="0"/>
    <n v="0"/>
    <s v="III"/>
    <s v=""/>
    <m/>
    <m/>
    <s v=" "/>
    <n v="13"/>
    <n v="1"/>
    <s v=""/>
    <n v="14"/>
    <s v="Romualdas Petkevičius"/>
    <s v="Kolektyvo vadovas"/>
    <s v="8 699 66682"/>
    <s v="menuartele3@gmail.com"/>
    <s v=""/>
    <s v=""/>
    <s v=""/>
    <s v=""/>
    <s v=""/>
    <s v=""/>
    <s v=""/>
    <s v=""/>
    <s v=""/>
    <n v="14"/>
    <s v=""/>
    <s v=""/>
    <s v=""/>
    <s v=""/>
    <s v=""/>
    <s v=""/>
    <n v="14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38"/>
    <s v="+"/>
    <s v="Lietuva"/>
    <s v="Kauno r."/>
    <s v="Kauno rajono Ramučių kultūros centro Neveronių laisvalaikio salės folkloro ansamblis „Viešia“"/>
    <x v="4"/>
    <s v=""/>
    <x v="0"/>
    <s v="I"/>
    <s v="I"/>
    <s v=""/>
    <m/>
    <m/>
    <s v=" "/>
    <n v="26"/>
    <n v="1"/>
    <s v=""/>
    <n v="27"/>
    <s v="Jolanta Balnytė"/>
    <s v="Kolektyvo vadovas"/>
    <s v="8 609 75311"/>
    <s v="neveronysjolanta@gmail.com"/>
    <s v=""/>
    <n v="27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Skubėkime, nes laikas viską griauna“"/>
    <s v="Etnografai - B. Buračas"/>
    <s v="Oi tu kleveli, malda, Vilties valsas, dujalis"/>
    <s v="pk"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39"/>
    <s v="+"/>
    <s v="Lietuva"/>
    <s v="Kauno r."/>
    <s v="Kauno rajono Ramučių kultūros centro Neveronių laisvalaikio salės vyresniųjų liaudiškų šokių grupė ,,Kupolio rožė“"/>
    <x v="0"/>
    <s v=""/>
    <x v="0"/>
    <s v="II"/>
    <m/>
    <s v=""/>
    <m/>
    <m/>
    <s v=" "/>
    <n v="18"/>
    <n v="1"/>
    <s v=""/>
    <n v="19"/>
    <s v="Birutė Savickienė"/>
    <s v="Kolektyvo vadovas"/>
    <s v="8-616 71 228 ; 8 655 280 68"/>
    <s v="kupolioroze@g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n v="19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40"/>
    <s v="+"/>
    <s v="Lietuva"/>
    <s v="Kauno r."/>
    <s v="Kauno rajono Raudondvario kultūros centro folkloro ansamblis „Piliarožė“"/>
    <x v="4"/>
    <s v=""/>
    <x v="0"/>
    <s v="II"/>
    <s v="II"/>
    <s v=""/>
    <m/>
    <s v="x"/>
    <s v=" "/>
    <n v="22"/>
    <n v="1"/>
    <s v=""/>
    <n v="23"/>
    <s v="Vilius Marma "/>
    <s v="Kolektyvo vadovas"/>
    <s v="8 616 13944"/>
    <s v="mazdaug@gmail.com"/>
    <s v=""/>
    <n v="23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O kap aš buvau“ (Mokytojos, kraštotyrininkės Emilijos Stanikaitės keliais)"/>
    <s v="vietiniai kraštotyrininkai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41"/>
    <s v="+"/>
    <s v="Lietuva"/>
    <s v="Kauno r."/>
    <s v="Kauno rajono Raudondvario kultūros centro jaunuolių liaudiškų šokių grupė „Vėjo malūnėlis“"/>
    <x v="0"/>
    <s v=""/>
    <x v="1"/>
    <s v="II"/>
    <m/>
    <s v=""/>
    <m/>
    <m/>
    <s v=" "/>
    <n v="17"/>
    <n v="2"/>
    <s v=""/>
    <n v="19"/>
    <s v="Gintarė Milieškaitė"/>
    <s v="Kolektyvo vadovas"/>
    <s v="8 672 160 47"/>
    <s v="jolanta.ziziene@gmail.com;"/>
    <s v="Jolanta Zizienė, vadovė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s v=""/>
    <s v=""/>
    <s v=""/>
    <n v="19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42"/>
    <s v="+"/>
    <s v="Lietuva"/>
    <s v="Kauno r."/>
    <s v="Kauno rajono Raudondvario kultūros centro liaudiškos muzikos kapela „Raudonpilis“"/>
    <x v="1"/>
    <s v=""/>
    <x v="0"/>
    <s v="II"/>
    <s v="II"/>
    <s v=""/>
    <m/>
    <m/>
    <s v=" "/>
    <n v="5"/>
    <n v="1"/>
    <s v=""/>
    <n v="6"/>
    <s v="Violeta Polianskienė"/>
    <s v="Kolektyvo vadovas"/>
    <s v="8 605 01080"/>
    <s v="andriuspolianskis92@gmail.com"/>
    <s v=""/>
    <s v=""/>
    <s v=""/>
    <s v=""/>
    <s v=""/>
    <s v=""/>
    <s v=""/>
    <s v=""/>
    <s v=""/>
    <n v="6"/>
    <s v=""/>
    <s v=""/>
    <s v=""/>
    <s v=""/>
    <s v=""/>
    <n v="6"/>
    <n v="6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43"/>
    <s v="+"/>
    <s v="Lietuva"/>
    <s v="Kauno r."/>
    <s v="Kauno rajono Raudondvario kultūros centro mišrus choras „Svajonė“"/>
    <x v="2"/>
    <s v="suaugusiųjų mišrus choras"/>
    <x v="0"/>
    <s v="II"/>
    <s v="II"/>
    <s v=""/>
    <m/>
    <m/>
    <s v=" "/>
    <n v="19"/>
    <n v="1"/>
    <s v=""/>
    <n v="20"/>
    <s v="Renata Mišeikienė"/>
    <s v="Kolektyvo vadovas"/>
    <n v="861026010"/>
    <s v="r.miseikiene@gmail.com;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"/>
    <s v=""/>
    <s v=""/>
    <n v="20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44"/>
    <s v="+"/>
    <s v="Lietuva"/>
    <s v="Kauno r."/>
    <s v="Kauno rajono Samykų kultūros centro Ilgakiemio laisvalaikio salės folkloro ansamblis „Sedula“"/>
    <x v="4"/>
    <s v=""/>
    <x v="0"/>
    <s v="II"/>
    <s v="II"/>
    <s v=""/>
    <m/>
    <s v="x"/>
    <s v=" "/>
    <n v="14"/>
    <n v="1"/>
    <s v=""/>
    <n v="15"/>
    <s v="Alina Vozgirdienė"/>
    <s v="Kolektyvo vadovas"/>
    <s v="8 688 24466"/>
    <s v="alina.vozgirdien4@gmail.com"/>
    <s v=""/>
    <n v="15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Supk, motule, margą vygę“"/>
    <s v="apie motiną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45"/>
    <s v="+"/>
    <s v="Lietuva"/>
    <s v="Kauno r."/>
    <s v="Kauno rajono Samylų kultūros centro folkloro ansamblis „Samylų senolės ir vaikaičiai“"/>
    <x v="4"/>
    <s v=""/>
    <x v="2"/>
    <s v="II"/>
    <s v="II"/>
    <s v=""/>
    <m/>
    <s v="x"/>
    <s v=" "/>
    <n v="19"/>
    <n v="1"/>
    <s v=""/>
    <n v="20"/>
    <s v="Gražina Gutmanienė"/>
    <s v="Kolektyvo vadovas"/>
    <s v="8 672 37083"/>
    <s v="samylaikc@gmail.com"/>
    <s v=""/>
    <n v="2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Kauno marių užlietų kaimų dainininkės“ (Anastazija Belazaraitė-Kučinskienė, Albina Mikalauskaitė-Balčienė"/>
    <s v="Dainų pateikėjai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46"/>
    <s v="+"/>
    <s v="Lietuva"/>
    <s v="Kauno r."/>
    <s v="Kauno rajono Samylų kultūros centro moterų choras „Žaisa“"/>
    <x v="2"/>
    <s v="moterų choras"/>
    <x v="0"/>
    <s v="II"/>
    <s v="II"/>
    <s v=""/>
    <m/>
    <m/>
    <s v=" "/>
    <n v="26"/>
    <n v="1"/>
    <s v=""/>
    <n v="27"/>
    <s v="Laimutė Dzedaravičienė "/>
    <s v="Kolektyvo vadovas"/>
    <n v="869812866"/>
    <s v="smiltele@y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7"/>
    <s v=""/>
    <s v=""/>
    <n v="27"/>
    <m/>
    <m/>
    <m/>
    <m/>
    <m/>
    <s v="tikrinti"/>
    <s v="tikrinti"/>
    <s v="tikrinti"/>
    <s v="tikrinti"/>
    <s v="tikrinti"/>
    <s v="tikrinti"/>
    <s v="tikrinti"/>
    <s v=""/>
    <s v=""/>
    <b v="1"/>
    <b v="1"/>
    <b v="1"/>
    <b v="1"/>
    <b v="1"/>
    <b v="1"/>
    <b v="1"/>
    <b v="1"/>
    <b v="1"/>
    <m/>
  </r>
  <r>
    <n v="47"/>
    <s v="+"/>
    <s v="Lietuva"/>
    <s v="Kauno r."/>
    <s v="Kauno rajono Samylų kultūros centro Rokų laisvalaikio salės lietuviškos muzikos ir dainos ansamblis"/>
    <x v="1"/>
    <s v=""/>
    <x v="0"/>
    <s v="II"/>
    <s v="II"/>
    <s v=""/>
    <m/>
    <m/>
    <s v=" "/>
    <n v="12"/>
    <n v="1"/>
    <s v=""/>
    <n v="13"/>
    <s v="Edmundas Gumuliauskas"/>
    <s v="Kolektyvo vadovas"/>
    <s v="8 659 08525"/>
    <s v="edugu47@gmail.com"/>
    <s v=""/>
    <s v=""/>
    <s v=""/>
    <s v=""/>
    <s v=""/>
    <s v=""/>
    <s v=""/>
    <s v=""/>
    <s v=""/>
    <n v="13"/>
    <s v=""/>
    <s v=""/>
    <s v=""/>
    <s v=""/>
    <s v=""/>
    <s v=""/>
    <n v="13"/>
    <s v="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48"/>
    <s v="+"/>
    <s v="Lietuva"/>
    <s v="Kauno r."/>
    <s v="Kauno rajono Samylų kultūros centro Rokų laisvalaikio salės vyresniųjų liaudiškų šokių grupė ,,Rokai“"/>
    <x v="0"/>
    <s v=""/>
    <x v="0"/>
    <s v="III"/>
    <m/>
    <s v=""/>
    <m/>
    <m/>
    <s v=" "/>
    <n v="16"/>
    <n v="1"/>
    <s v=""/>
    <n v="17"/>
    <s v="Gintarė Milieškaitė"/>
    <s v="Kolektyvo vadovas"/>
    <s v="869566989"/>
    <s v="gmilieskaite@gmail.com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7"/>
    <s v=""/>
    <s v=""/>
    <n v="17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49"/>
    <s v="+"/>
    <s v="Lietuva"/>
    <s v="Kauno r."/>
    <s v="Kauno rajono savivaldybės Batniavos daugiafunkcio centro folkloro ansamblis „Karklė“"/>
    <x v="4"/>
    <s v=""/>
    <x v="0"/>
    <s v="III"/>
    <s v="III"/>
    <s v=""/>
    <m/>
    <s v="x"/>
    <s v=" "/>
    <n v="12"/>
    <n v="1"/>
    <s v=""/>
    <n v="13"/>
    <s v="Regina Aleknienė"/>
    <s v="Kolektyvo vadovas"/>
    <s v="8 605 79009"/>
    <s v="aleknien.regina3@gmail.com;"/>
    <s v=""/>
    <n v="13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„Gera buvo pas motinėlę“"/>
    <s v="apie motulės meilę"/>
    <m/>
    <m/>
    <m/>
    <s v=""/>
    <s v="tikrinti"/>
    <s v="tikrinti"/>
    <s v="tikrinti"/>
    <s v="tikrinti"/>
    <s v="tikrinti"/>
    <s v="tikrinti"/>
    <s v="tikrinti"/>
    <s v=""/>
    <b v="1"/>
    <b v="1"/>
    <b v="1"/>
    <b v="1"/>
    <b v="1"/>
    <b v="1"/>
    <b v="1"/>
    <b v="1"/>
    <b v="1"/>
    <m/>
  </r>
  <r>
    <n v="50"/>
    <s v="+"/>
    <s v="Lietuva"/>
    <s v="Kauno r."/>
    <s v="Kauno rajono Vilkijos kultūros centro Čekiškės laisvalaikio salės vyresniųjų liaudiškų šokių grupė „Volungė“"/>
    <x v="0"/>
    <s v=""/>
    <x v="0"/>
    <s v="II"/>
    <m/>
    <s v=""/>
    <m/>
    <m/>
    <s v=" "/>
    <n v="18"/>
    <n v="1"/>
    <s v=""/>
    <n v="19"/>
    <s v="Jolanta Girdauskienė"/>
    <s v="Kolektyvo vadovas"/>
    <s v="8 68230622"/>
    <s v="jolantagirda@gmail.com;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9"/>
    <s v=""/>
    <s v=""/>
    <n v="19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n v="51"/>
    <s v="+"/>
    <s v="Lietuva"/>
    <s v="Kauno r."/>
    <s v="Kauno rajono Vilkijos kultūros centro Liučiūnų laisvalaikio salės lėlių teatras"/>
    <x v="7"/>
    <s v="lėlių teatras"/>
    <x v="0"/>
    <m/>
    <s v="II"/>
    <s v=""/>
    <m/>
    <s v="x"/>
    <s v=" "/>
    <n v="4"/>
    <n v="1"/>
    <s v=""/>
    <n v="5"/>
    <s v="Elena Tarolienė"/>
    <s v="Kolektyvo vadovas"/>
    <s v="868582043"/>
    <s v="ckcentras@gmail.com"/>
    <s v=""/>
    <s v=""/>
    <s v=""/>
    <s v=""/>
    <s v=""/>
    <s v=""/>
    <s v=""/>
    <s v=""/>
    <s v=""/>
    <s v=""/>
    <s v=""/>
    <s v=""/>
    <s v=""/>
    <s v=""/>
    <s v=""/>
    <s v=""/>
    <s v=""/>
    <n v="5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tikrinti"/>
    <s v=""/>
    <s v="tikrinti"/>
    <s v="tikrinti"/>
    <s v="tikrinti"/>
    <s v=""/>
    <b v="1"/>
    <b v="1"/>
    <b v="1"/>
    <b v="1"/>
    <b v="1"/>
    <b v="1"/>
    <b v="1"/>
    <b v="1"/>
    <b v="1"/>
    <m/>
  </r>
  <r>
    <n v="52"/>
    <s v="+"/>
    <s v="Lietuva"/>
    <s v="Kauno r."/>
    <s v="Kauno rajono Vilkijos mėgėjų teatras „Vizija“"/>
    <x v="7"/>
    <s v="vaikų / jaunimo teatras"/>
    <x v="1"/>
    <s v="II"/>
    <s v="II"/>
    <s v=""/>
    <m/>
    <s v="x"/>
    <s v=" "/>
    <n v="10"/>
    <n v="1"/>
    <s v=""/>
    <n v="11"/>
    <s v="Irena Štilpaitė"/>
    <s v="Kolektyvo vadovas"/>
    <n v="860585179"/>
    <s v="irena.vizija@gmail.com"/>
    <s v=""/>
    <s v=""/>
    <s v=""/>
    <s v=""/>
    <s v=""/>
    <s v=""/>
    <s v=""/>
    <s v=""/>
    <s v=""/>
    <s v=""/>
    <s v=""/>
    <s v=""/>
    <s v=""/>
    <s v=""/>
    <s v=""/>
    <s v=""/>
    <s v=""/>
    <n v="11"/>
    <s v=""/>
    <s v=""/>
    <s v=""/>
    <s v=""/>
    <s v=""/>
    <s v=""/>
    <s v=""/>
    <s v=""/>
    <s v=""/>
    <s v=""/>
    <s v=""/>
    <s v=""/>
    <s v=""/>
    <s v=""/>
    <s v=""/>
    <s v=""/>
    <m/>
    <m/>
    <m/>
    <m/>
    <m/>
    <s v="tikrinti"/>
    <s v="tikrinti"/>
    <s v="tikrinti"/>
    <s v="tikrinti"/>
    <s v=""/>
    <s v="tikrinti"/>
    <s v="tikrinti"/>
    <s v="tikrinti"/>
    <s v=""/>
    <b v="1"/>
    <b v="1"/>
    <b v="1"/>
    <b v="1"/>
    <b v="1"/>
    <b v="1"/>
    <b v="1"/>
    <b v="1"/>
    <b v="1"/>
    <m/>
  </r>
  <r>
    <n v="53"/>
    <s v="+"/>
    <s v="Lietuva"/>
    <s v="Kauno r."/>
    <s v="Kauno rajono Zapyškio pagrindinės mokyklos jaunučių liaudiškų šokių grupė „Nemunėlis“"/>
    <x v="0"/>
    <s v=""/>
    <x v="1"/>
    <m/>
    <m/>
    <s v="?"/>
    <m/>
    <m/>
    <s v=" "/>
    <n v="18"/>
    <n v="1"/>
    <n v="1"/>
    <n v="20"/>
    <s v="Lina Kaminskienė"/>
    <s v="Kolektyvo vadovas"/>
    <s v="8 615 69591"/>
    <s v="linakaminske@gmail.com"/>
    <s v=""/>
    <s v=""/>
    <s v=""/>
    <s v=""/>
    <s v=""/>
    <s v=""/>
    <s v=""/>
    <s v=""/>
    <s v=""/>
    <s v=""/>
    <s v=""/>
    <s v=""/>
    <s v=""/>
    <s v=""/>
    <s v=""/>
    <s v=""/>
    <s v=""/>
    <s v=""/>
    <n v="20"/>
    <s v=""/>
    <s v=""/>
    <s v=""/>
    <s v=""/>
    <s v=""/>
    <s v=""/>
    <s v=""/>
    <n v="20"/>
    <s v=""/>
    <s v=""/>
    <s v=""/>
    <s v=""/>
    <s v=""/>
    <s v=""/>
    <s v=""/>
    <m/>
    <m/>
    <m/>
    <m/>
    <m/>
    <s v="tikrinti"/>
    <s v="tikrinti"/>
    <s v="tikrinti"/>
    <s v=""/>
    <s v="tikrinti"/>
    <s v=""/>
    <s v="tikrinti"/>
    <s v="tikrinti"/>
    <s v=""/>
    <b v="1"/>
    <b v="1"/>
    <b v="1"/>
    <b v="1"/>
    <b v="1"/>
    <b v="1"/>
    <b v="1"/>
    <b v="1"/>
    <b v="1"/>
    <m/>
  </r>
  <r>
    <m/>
    <m/>
    <m/>
    <m/>
    <m/>
    <x v="8"/>
    <m/>
    <x v="3"/>
    <m/>
    <m/>
    <s v="?"/>
    <m/>
    <m/>
    <m/>
    <m/>
    <m/>
    <m/>
    <n v="0"/>
    <m/>
    <m/>
    <m/>
    <m/>
    <m/>
    <s v=""/>
    <m/>
    <m/>
    <m/>
    <m/>
    <m/>
    <m/>
    <m/>
    <m/>
    <m/>
    <m/>
    <m/>
    <m/>
    <m/>
    <m/>
    <s v=""/>
    <s v=""/>
    <m/>
    <m/>
    <m/>
    <m/>
    <m/>
    <m/>
    <m/>
    <m/>
    <s v=""/>
    <m/>
    <m/>
    <s v=""/>
    <m/>
    <s v=""/>
    <s v=""/>
    <s v=""/>
    <m/>
    <m/>
    <m/>
    <m/>
    <m/>
    <s v="tikrinti"/>
    <s v=""/>
    <s v=""/>
    <s v=""/>
    <s v="tikrinti"/>
    <s v=""/>
    <s v="tikrinti"/>
    <s v="tikrinti"/>
    <s v=""/>
    <b v="1"/>
    <m/>
    <b v="1"/>
    <b v="1"/>
    <b v="1"/>
    <b v="1"/>
    <b v="1"/>
    <b v="1"/>
    <b v="1"/>
    <m/>
  </r>
  <r>
    <m/>
    <m/>
    <m/>
    <m/>
    <m/>
    <x v="8"/>
    <m/>
    <x v="3"/>
    <m/>
    <m/>
    <s v="?"/>
    <m/>
    <m/>
    <m/>
    <m/>
    <m/>
    <m/>
    <n v="0"/>
    <m/>
    <m/>
    <m/>
    <m/>
    <m/>
    <s v=""/>
    <m/>
    <m/>
    <m/>
    <m/>
    <m/>
    <m/>
    <m/>
    <m/>
    <m/>
    <m/>
    <m/>
    <m/>
    <m/>
    <m/>
    <s v=""/>
    <s v=""/>
    <m/>
    <m/>
    <m/>
    <m/>
    <m/>
    <m/>
    <m/>
    <m/>
    <s v=""/>
    <m/>
    <m/>
    <s v=""/>
    <m/>
    <s v=""/>
    <s v=""/>
    <s v=""/>
    <m/>
    <m/>
    <m/>
    <m/>
    <m/>
    <s v="tikrinti"/>
    <s v=""/>
    <s v=""/>
    <s v=""/>
    <s v="tikrinti"/>
    <s v=""/>
    <s v="tikrinti"/>
    <s v="tikrinti"/>
    <s v=""/>
    <b v="1"/>
    <m/>
    <b v="1"/>
    <b v="1"/>
    <b v="1"/>
    <b v="1"/>
    <b v="1"/>
    <b v="1"/>
    <b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grandTotalCaption="Iš viso:" missingCaption="-" updatedVersion="3" minRefreshableVersion="3" useAutoFormatting="1" itemPrintTitles="1" createdVersion="6" indent="0" outline="1" outlineData="1" multipleFieldFilters="0" rowHeaderCaption="Pavieniai dalyviai" fieldListSortAscending="1">
  <location ref="K5:K6" firstHeaderRow="1" firstDataRow="1" firstDataCol="0" rowPageCount="1" colPageCount="1"/>
  <pivotFields count="15">
    <pivotField subtotalTop="0" showAll="0"/>
    <pivotField showAll="0"/>
    <pivotField subtotalTop="0" showAll="0"/>
    <pivotField axis="axisPage" subtotalTop="0" sortType="ascending">
      <items count="4">
        <item m="1" x="2"/>
        <item m="1" x="1"/>
        <item sd="0" x="0"/>
        <item t="default"/>
      </items>
    </pivotField>
    <pivotField multipleItemSelectionAllowed="1" sortType="ascending"/>
    <pivotField subtotalTop="0" showAll="0"/>
    <pivotField dataField="1" showAll="0"/>
    <pivotField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</pivotFields>
  <rowItems count="1">
    <i/>
  </rowItems>
  <colItems count="1">
    <i/>
  </colItems>
  <pageFields count="1">
    <pageField fld="3" item="1" hier="-1"/>
  </pageFields>
  <dataFields count="1">
    <dataField name="Dalyvių suma" fld="6" baseField="4" baseItem="0"/>
  </dataFields>
  <formats count="2">
    <format dxfId="31">
      <pivotArea dataOnly="0" labelOnly="1" outline="0" axis="axisValues" fieldPosition="0"/>
    </format>
    <format dxfId="3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3" applyNumberFormats="0" applyBorderFormats="0" applyFontFormats="0" applyPatternFormats="0" applyAlignmentFormats="0" applyWidthHeightFormats="1" dataCaption="Values" grandTotalCaption="Iš viso:" missingCaption="-" updatedVersion="3" minRefreshableVersion="3" useAutoFormatting="1" itemPrintTitles="1" createdVersion="6" indent="0" outline="1" outlineData="1" multipleFieldFilters="0" rowHeaderCaption="Pavieniai dalyviai" fieldListSortAscending="1">
  <location ref="H5:H6" firstHeaderRow="1" firstDataRow="1" firstDataCol="0" rowPageCount="1" colPageCount="1"/>
  <pivotFields count="15">
    <pivotField subtotalTop="0" showAll="0"/>
    <pivotField showAll="0"/>
    <pivotField subtotalTop="0" showAll="0"/>
    <pivotField axis="axisPage" subtotalTop="0" sortType="ascending">
      <items count="4">
        <item m="1" x="2"/>
        <item m="1" x="1"/>
        <item x="0"/>
        <item t="default"/>
      </items>
    </pivotField>
    <pivotField sortType="ascending"/>
    <pivotField subtotalTop="0" showAll="0"/>
    <pivotField dataField="1" showAll="0"/>
    <pivotField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</pivotFields>
  <rowItems count="1">
    <i/>
  </rowItems>
  <colItems count="1">
    <i/>
  </colItems>
  <pageFields count="1">
    <pageField fld="3" item="0" hier="-1"/>
  </pageFields>
  <dataFields count="1">
    <dataField name="Dalyvių suma" fld="6" baseField="4" baseItem="0"/>
  </dataFields>
  <formats count="2">
    <format dxfId="33">
      <pivotArea dataOnly="0" labelOnly="1" outline="0" axis="axisValues" fieldPosition="0"/>
    </format>
    <format dxfId="3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3" cacheId="17" dataOnRows="1" applyNumberFormats="0" applyBorderFormats="0" applyFontFormats="0" applyPatternFormats="0" applyAlignmentFormats="0" applyWidthHeightFormats="1" dataCaption="Dalyvių (su vadovais ir lydinčiaisiais) skaičius dienose" grandTotalCaption="Iš viso:" missingCaption="-" updatedVersion="3" minRefreshableVersion="3" itemPrintTitles="1" createdVersion="6" indent="0" outline="1" outlineData="1" multipleFieldFilters="0" rowHeaderCaption="Žanrai" fieldListSortAscending="1">
  <location ref="A46:B54" firstHeaderRow="1" firstDataRow="1" firstDataCol="1"/>
  <pivotFields count="80"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/>
    <pivotField subtotalTop="0" showAll="0"/>
    <pivotField subtotalTop="0" showAll="0"/>
    <pivotField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subtotalTop="0" showAll="0"/>
    <pivotField subtotalTop="0" showAll="0"/>
    <pivotField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subtotalTop="0" showAll="0"/>
    <pivotField dataField="1"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dataFields count="8">
    <dataField name="Folkloro diena" fld="23" baseField="0" baseItem="514"/>
    <dataField name="Kanklių popietė" fld="24" baseField="0" baseItem="514"/>
    <dataField name="Vokalinių ansamblių koncertas" fld="25" baseField="0" baseItem="514"/>
    <dataField name="Ansamblių vakaras" fld="38" baseField="0" baseItem="514"/>
    <dataField name="Teatro diena" fld="39" baseField="0" baseItem="514"/>
    <dataField name="Šokių diena" fld="48" baseField="0" baseItem="514"/>
    <dataField name="Vario audra" fld="51" baseField="0" baseItem="514"/>
    <dataField name="Dainų diena" fld="55" baseField="0" baseItem="514"/>
  </dataFields>
  <formats count="6">
    <format dxfId="39">
      <pivotArea field="-2" type="button" dataOnly="0" labelOnly="1" outline="0" axis="axisRow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-2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dataOnly="0" labelOnly="1" grandCol="1" outline="0" axis="axisCol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kolektyvai" cacheId="17" applyNumberFormats="0" applyBorderFormats="0" applyFontFormats="0" applyPatternFormats="0" applyAlignmentFormats="0" applyWidthHeightFormats="1" dataCaption="Values" grandTotalCaption="Iš viso:" missingCaption="-" updatedVersion="3" minRefreshableVersion="3" itemPrintTitles="1" createdVersion="6" indent="0" outline="1" outlineData="1" multipleFieldFilters="0" rowHeaderCaption="Žanrai" fieldListSortAscending="1">
  <location ref="A19:F30" firstHeaderRow="1" firstDataRow="2" firstDataCol="1"/>
  <pivotFields count="80">
    <pivotField subtotalTop="0" showAll="0"/>
    <pivotField subtotalTop="0" showAll="0"/>
    <pivotField subtotalTop="0" showAll="0"/>
    <pivotField subtotalTop="0" showAll="0"/>
    <pivotField dataField="1" subtotalTop="0" showAll="0"/>
    <pivotField axis="axisRow" subtotalTop="0" showAll="0" sortType="ascending">
      <items count="18">
        <item x="2"/>
        <item m="1" x="15"/>
        <item x="4"/>
        <item m="1" x="11"/>
        <item x="6"/>
        <item x="5"/>
        <item x="1"/>
        <item x="0"/>
        <item x="7"/>
        <item m="1" x="16"/>
        <item m="1" x="14"/>
        <item m="1" x="9"/>
        <item x="3"/>
        <item m="1" x="12"/>
        <item m="1" x="13"/>
        <item m="1" x="10"/>
        <item x="8"/>
        <item t="default"/>
      </items>
    </pivotField>
    <pivotField subtotalTop="0" showAll="0"/>
    <pivotField subtotalTop="0" showAll="0"/>
    <pivotField subtotalTop="0" showAll="0"/>
    <pivotField subtotalTop="0" showAll="0"/>
    <pivotField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0">
    <i>
      <x/>
    </i>
    <i>
      <x v="2"/>
    </i>
    <i>
      <x v="4"/>
    </i>
    <i>
      <x v="5"/>
    </i>
    <i>
      <x v="6"/>
    </i>
    <i>
      <x v="7"/>
    </i>
    <i>
      <x v="8"/>
    </i>
    <i>
      <x v="12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Kolektyvų skaičius" fld="4" subtotal="count" baseField="5" baseItem="0"/>
    <dataField name="Dalyvių skaičius" fld="14" baseField="5" baseItem="0"/>
    <dataField name="Vadovų skaičius" fld="15" baseField="5" baseItem="0"/>
    <dataField name="Lydinčiųjų skaičius" fld="16" baseField="5" baseItem="0"/>
    <dataField name="Bendras dalyvių sk." fld="17" baseField="5" baseItem="0"/>
  </dataFields>
  <formats count="12">
    <format dxfId="5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0">
      <pivotArea collapsedLevelsAreSubtotals="1" fieldPosition="0">
        <references count="1">
          <reference field="5" count="1">
            <x v="0"/>
          </reference>
        </references>
      </pivotArea>
    </format>
    <format dxfId="4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8">
      <pivotArea collapsedLevelsAreSubtotals="1" fieldPosition="0">
        <references count="1">
          <reference field="5" count="1">
            <x v="0"/>
          </reference>
        </references>
      </pivotArea>
    </format>
    <format dxfId="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4">
      <pivotArea outline="0" collapsedLevelsAreSubtotals="1" fieldPosition="0"/>
    </format>
    <format dxfId="43">
      <pivotArea field="5" type="button" dataOnly="0" labelOnly="1" outline="0" axis="axisRow" fieldPosition="0"/>
    </format>
    <format dxfId="42">
      <pivotArea dataOnly="0" labelOnly="1" fieldPosition="0">
        <references count="1">
          <reference field="5" count="0"/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grandTotalCaption="Iš viso:" missingCaption="-" updatedVersion="3" minRefreshableVersion="3" itemPrintTitles="1" createdVersion="6" indent="0" outline="1" outlineData="1" multipleFieldFilters="0" rowHeaderCaption="Amžiaus grupė" fieldListSortAscending="1">
  <location ref="A37:F43" firstHeaderRow="1" firstDataRow="2" firstDataCol="1"/>
  <pivotFields count="80"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axis="axisRow" subtotalTop="0" showAll="0">
      <items count="8">
        <item x="2"/>
        <item x="0"/>
        <item x="1"/>
        <item x="3"/>
        <item m="1" x="4"/>
        <item m="1" x="5"/>
        <item m="1" x="6"/>
        <item t="default"/>
      </items>
    </pivotField>
    <pivotField subtotalTop="0" showAll="0"/>
    <pivotField subtotalTop="0" showAll="0"/>
    <pivotField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Kolektyvų skaičius" fld="4" subtotal="count" baseField="5" baseItem="0"/>
    <dataField name="Dalyvių skaičius" fld="14" baseField="5" baseItem="0"/>
    <dataField name="Vadovų skaičius" fld="15" baseField="5" baseItem="0"/>
    <dataField name="Lydinčiųjų skaičius" fld="16" baseField="0" baseItem="0"/>
    <dataField name="Bendras dalyvių sk." fld="17" baseField="7" baseItem="0"/>
  </dataFields>
  <formats count="8">
    <format dxfId="5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6">
      <pivotArea outline="0" collapsedLevelsAreSubtotals="1" fieldPosition="0"/>
    </format>
    <format dxfId="55">
      <pivotArea field="7" type="button" dataOnly="0" labelOnly="1" outline="0" axis="axisRow" fieldPosition="0"/>
    </format>
    <format dxfId="54">
      <pivotArea dataOnly="0" labelOnly="1" fieldPosition="0">
        <references count="1">
          <reference field="7" count="0"/>
        </references>
      </pivotArea>
    </format>
    <format dxfId="53">
      <pivotArea dataOnly="0" labelOnly="1" grandRow="1" outline="0" fieldPosition="0"/>
    </format>
    <format dxfId="5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kolektyvai" displayName="kolektyvai" ref="A8:CB64" totalsRowCount="1" headerRowDxfId="196" dataDxfId="194" totalsRowDxfId="192" headerRowBorderDxfId="195" tableBorderDxfId="193" totalsRowBorderDxfId="191">
  <autoFilter ref="A8:CB63"/>
  <sortState ref="A9:CB63">
    <sortCondition ref="L8:L63"/>
  </sortState>
  <tableColumns count="80">
    <tableColumn id="1" name="Nr" totalsRowDxfId="190"/>
    <tableColumn id="2" name="atranka" totalsRowDxfId="189"/>
    <tableColumn id="3" name="Šalis" totalsRowDxfId="188"/>
    <tableColumn id="4" name="Savivaldybė" totalsRowDxfId="187"/>
    <tableColumn id="5" name="Pavadinimas" totalsRowDxfId="186"/>
    <tableColumn id="6" name="Meno_šaka" totalsRowDxfId="185"/>
    <tableColumn id="7" name="Kolektyvo_tipas" totalsRowDxfId="184"/>
    <tableColumn id="8" name="Amžiaus_grupė" totalsRowDxfId="183"/>
    <tableColumn id="9" name="Meninis_lygis_senas" totalsRowDxfId="182"/>
    <tableColumn id="10" name="Meninis_lygis_naujas" totalsRowDxfId="181"/>
    <tableColumn id="84" name="Column2" totalsRowDxfId="180">
      <calculatedColumnFormula>IF(COUNTA(I9:J9)&gt;0,"","?")</calculatedColumnFormula>
    </tableColumn>
    <tableColumn id="11" name="Išeivija" totalsRowDxfId="179"/>
    <tableColumn id="12" name="Vienadienis" totalsRowFunction="count" dataDxfId="178" totalsRowDxfId="177"/>
    <tableColumn id="13" name="Studentai" totalsRowFunction="count" dataDxfId="176" totalsRowDxfId="175"/>
    <tableColumn id="14" name="Dalyvių_skaičius" totalsRowFunction="custom" totalsRowDxfId="174">
      <totalsRowFormula>SUM(O9:O63)</totalsRowFormula>
    </tableColumn>
    <tableColumn id="15" name="Vadovų_skaičius" totalsRowFunction="custom" totalsRowDxfId="173">
      <totalsRowFormula>SUM(P9:P63)</totalsRowFormula>
    </tableColumn>
    <tableColumn id="16" name="Lydinčiųjų_skaičius" totalsRowFunction="custom" totalsRowDxfId="172">
      <totalsRowFormula>SUM(Q9:Q63)</totalsRowFormula>
    </tableColumn>
    <tableColumn id="17" name="Kolektyvo_narių_skaičius" totalsRowFunction="custom" dataDxfId="171" totalsRowDxfId="170">
      <calculatedColumnFormula>SUM(O9:Q9)</calculatedColumnFormula>
      <totalsRowFormula>SUM(R9:R63)</totalsRowFormula>
    </tableColumn>
    <tableColumn id="18" name="Vadovo_vardas" totalsRowDxfId="169"/>
    <tableColumn id="19" name="Vadovo_pareigos" totalsRowDxfId="168"/>
    <tableColumn id="20" name="Vadovo_telefonas" totalsRowDxfId="167"/>
    <tableColumn id="21" name="Vadovo_el_paštas" totalsRowDxfId="166"/>
    <tableColumn id="22" name="Kiti_vadovai" totalsRowDxfId="165"/>
    <tableColumn id="23" name="folkloro_diena" totalsRowFunction="custom" totalsRowDxfId="164">
      <calculatedColumnFormula>IF(F9="Folkloro kolektyvas",R9,"")</calculatedColumnFormula>
      <totalsRowFormula>SUM(X9:X63)</totalsRowFormula>
    </tableColumn>
    <tableColumn id="24" name="kanklių_popietė" totalsRowFunction="custom" totalsRowDxfId="163">
      <totalsRowFormula>SUM(Y9:Y63)</totalsRowFormula>
    </tableColumn>
    <tableColumn id="25" name="vokaliniu_ans_konc" totalsRowFunction="custom" totalsRowDxfId="162">
      <totalsRowFormula>SUM(Z9:Z63)</totalsRowFormula>
    </tableColumn>
    <tableColumn id="26" name="Dainininkai_AV" totalsRowFunction="custom" totalsRowDxfId="161">
      <totalsRowFormula>SUM(AA9:AA63)</totalsRowFormula>
    </tableColumn>
    <tableColumn id="27" name="Šokėjai_vaikai" totalsRowFunction="custom" totalsRowDxfId="160">
      <totalsRowFormula>SUM(AB9:AB63)</totalsRowFormula>
    </tableColumn>
    <tableColumn id="80" name="Supuokleles" totalsRowFunction="custom" totalsRowDxfId="159">
      <totalsRowFormula>SUM(AC9:AC63)</totalsRowFormula>
    </tableColumn>
    <tableColumn id="28" name="Kiti_šokėjai" totalsRowFunction="custom" totalsRowDxfId="158">
      <totalsRowFormula>SUM(AD9:AD63)</totalsRowFormula>
    </tableColumn>
    <tableColumn id="29" name="Akomponuojančios_kapelos" totalsRowFunction="custom" totalsRowDxfId="157">
      <totalsRowFormula>SUM(AE9:AE63)</totalsRowFormula>
    </tableColumn>
    <tableColumn id="30" name="Liaudiška_kapela" totalsRowFunction="custom" totalsRowDxfId="156">
      <totalsRowFormula>SUM(AF9:AF63)</totalsRowFormula>
    </tableColumn>
    <tableColumn id="31" name="Liaudies_instr_ans" totalsRowFunction="custom" totalsRowDxfId="155">
      <totalsRowFormula>SUM(AG9:AG63)</totalsRowFormula>
    </tableColumn>
    <tableColumn id="32" name="Liaudies_instr_orkestr" totalsRowFunction="custom" totalsRowDxfId="154">
      <totalsRowFormula>SUM(AH9:AH63)</totalsRowFormula>
    </tableColumn>
    <tableColumn id="33" name="Birbynės" totalsRowFunction="custom" totalsRowDxfId="153">
      <totalsRowFormula>SUM(AI9:AI63)</totalsRowFormula>
    </tableColumn>
    <tableColumn id="34" name="Skudučiai" totalsRowFunction="custom" totalsRowDxfId="152">
      <totalsRowFormula>SUM(AJ9:AJ63)</totalsRowFormula>
    </tableColumn>
    <tableColumn id="35" name="Kanklės" totalsRowFunction="custom" totalsRowDxfId="151">
      <totalsRowFormula>SUM(AK9:AK63)</totalsRowFormula>
    </tableColumn>
    <tableColumn id="36" name="Kiti_instrumentai" totalsRowFunction="custom" totalsRowDxfId="150">
      <totalsRowFormula>SUM(AL9:AL63)</totalsRowFormula>
    </tableColumn>
    <tableColumn id="37" name="Ansamblių_vakaras" totalsRowFunction="custom" dataDxfId="149" totalsRowDxfId="148">
      <calculatedColumnFormula>IF(SUM(AA9:AH9)=0,"",SUM(AA9:AH9))</calculatedColumnFormula>
      <totalsRowFormula>SUM(AM9:AM63)</totalsRowFormula>
    </tableColumn>
    <tableColumn id="38" name="Teatro_diena" totalsRowFunction="custom" totalsRowDxfId="147">
      <calculatedColumnFormula>IF(F9="Mėgėjų teatras",R9,"")</calculatedColumnFormula>
      <totalsRowFormula>SUM(AN9:AN63)</totalsRowFormula>
    </tableColumn>
    <tableColumn id="39" name="Jaunučiai" totalsRowFunction="custom" totalsRowDxfId="146">
      <totalsRowFormula>SUM(AO9:AO63)</totalsRowFormula>
    </tableColumn>
    <tableColumn id="40" name="Jauniai" totalsRowFunction="custom" totalsRowDxfId="145">
      <totalsRowFormula>SUM(AP9:AP63)</totalsRowFormula>
    </tableColumn>
    <tableColumn id="41" name="Jaunuoliai" totalsRowFunction="custom" totalsRowDxfId="144">
      <totalsRowFormula>SUM(AQ9:AQ63)</totalsRowFormula>
    </tableColumn>
    <tableColumn id="42" name="Jaunimas" totalsRowFunction="custom" totalsRowDxfId="143">
      <totalsRowFormula>SUM(AR9:AR63)</totalsRowFormula>
    </tableColumn>
    <tableColumn id="43" name="Merginos" totalsRowFunction="custom" totalsRowDxfId="142">
      <totalsRowFormula>SUM(AS9:AS63)</totalsRowFormula>
    </tableColumn>
    <tableColumn id="44" name="Vyresnieji" totalsRowFunction="custom" totalsRowDxfId="141">
      <totalsRowFormula>SUM(AT9:AT63)</totalsRowFormula>
    </tableColumn>
    <tableColumn id="45" name="Pagyvenusieji" totalsRowFunction="custom" totalsRowDxfId="140">
      <totalsRowFormula>SUM(AU9:AU63)</totalsRowFormula>
    </tableColumn>
    <tableColumn id="46" name="Modernus_šokis" totalsRowFunction="custom" totalsRowDxfId="139">
      <totalsRowFormula>SUM(AV9:AV63)</totalsRowFormula>
    </tableColumn>
    <tableColumn id="47" name="Šokių_diena" totalsRowFunction="custom" dataDxfId="138" totalsRowDxfId="137">
      <calculatedColumnFormula>IF(SUM(AO9:AV9)=0,"",SUM(AO9:AV9))</calculatedColumnFormula>
      <totalsRowFormula>SUM(AW9:AW63)</totalsRowFormula>
    </tableColumn>
    <tableColumn id="48" name="Muzikantai_VA" totalsRowFunction="custom" totalsRowDxfId="136">
      <totalsRowFormula>SUM(AX9:AX63)</totalsRowFormula>
    </tableColumn>
    <tableColumn id="49" name="Šokėjai_VA" totalsRowFunction="custom" totalsRowDxfId="135">
      <totalsRowFormula>SUM(AY9:AY63)</totalsRowFormula>
    </tableColumn>
    <tableColumn id="50" name="Vario_audra" totalsRowFunction="custom" totalsRowDxfId="134">
      <calculatedColumnFormula>IF(SUM(AX9:AY9)=0,"",SUM(AX9:AY9))</calculatedColumnFormula>
      <totalsRowFormula>SUM(AZ9:AZ63)</totalsRowFormula>
    </tableColumn>
    <tableColumn id="51" name="Dainininkai_DD" totalsRowFunction="custom" totalsRowDxfId="133">
      <totalsRowFormula>SUM(BA9:BA63)</totalsRowFormula>
    </tableColumn>
    <tableColumn id="52" name="Muzikantai_DD" totalsRowFunction="custom" dataDxfId="132" totalsRowDxfId="131">
      <calculatedColumnFormula>IF(AX9=0,"",AX9)</calculatedColumnFormula>
      <totalsRowFormula>SUM(BB9:BB63)</totalsRowFormula>
    </tableColumn>
    <tableColumn id="53" name="Šokėjai_DD" totalsRowFunction="custom" dataDxfId="130" totalsRowDxfId="129">
      <calculatedColumnFormula>IF(AY9=0,"",AY9)</calculatedColumnFormula>
      <totalsRowFormula>SUM(BC9:BC63)</totalsRowFormula>
    </tableColumn>
    <tableColumn id="54" name="Dainų_diena" totalsRowFunction="custom" dataDxfId="128" totalsRowDxfId="127">
      <calculatedColumnFormula>IF(SUM(BA9:BC9)=0,"",SUM(BA9:BC9))</calculatedColumnFormula>
      <totalsRowFormula>SUM(BD9:BD63)</totalsRowFormula>
    </tableColumn>
    <tableColumn id="75" name="programa" totalsRowDxfId="126"/>
    <tableColumn id="77" name="laukas" totalsRowDxfId="125"/>
    <tableColumn id="76" name="pastabos(folk)" totalsRowDxfId="124"/>
    <tableColumn id="74" name="pab_konc" totalsRowDxfId="123"/>
    <tableColumn id="78" name="Pastabos_taisyt" totalsRowDxfId="122"/>
    <tableColumn id="55" name="folkloro d." totalsRowDxfId="121">
      <calculatedColumnFormula>IF(R9=X9,"","tikrinti")</calculatedColumnFormula>
    </tableColumn>
    <tableColumn id="57" name="kanklių k." totalsRowDxfId="120">
      <calculatedColumnFormula>IF(R9=Y9,"","tikrinti")</calculatedColumnFormula>
    </tableColumn>
    <tableColumn id="79" name="vakal.d" totalsRowDxfId="119">
      <calculatedColumnFormula>IF(R9=Z9,"","tikrinti")</calculatedColumnFormula>
    </tableColumn>
    <tableColumn id="58" name="ansaml.v." totalsRowDxfId="118">
      <calculatedColumnFormula>IF(R9=SUM(AM9,AW9),"","tikrinti")</calculatedColumnFormula>
    </tableColumn>
    <tableColumn id="59" name="teatro d." totalsRowDxfId="117">
      <calculatedColumnFormula>IF(R9=AN9,"","tikrinti")</calculatedColumnFormula>
    </tableColumn>
    <tableColumn id="60" name="šokių.d" totalsRowDxfId="116">
      <calculatedColumnFormula>IF(R9=SUM(AM9,AW9),"","tikrinti")</calculatedColumnFormula>
    </tableColumn>
    <tableColumn id="61" name="vario.a." totalsRowDxfId="115">
      <calculatedColumnFormula>IF(R9=AZ9,"","tikrinti")</calculatedColumnFormula>
    </tableColumn>
    <tableColumn id="62" name="dainų.d." totalsRowDxfId="114">
      <calculatedColumnFormula>IF(R9=BD9,"","tikrinti")</calculatedColumnFormula>
    </tableColumn>
    <tableColumn id="73" name="formules" totalsRowDxfId="113">
      <calculatedColumnFormula>IF(COUNTIF(BS9:CA9,"false")&gt;0,"tikrinti","")</calculatedColumnFormula>
    </tableColumn>
    <tableColumn id="63" name="Dalyviu_suma_form" totalsRowDxfId="112">
      <calculatedColumnFormula>_xlfn.ISFORMULA(R9)</calculatedColumnFormula>
    </tableColumn>
    <tableColumn id="64" name="Folkloras_form" totalsRowDxfId="111"/>
    <tableColumn id="65" name="Ansambliai_form" totalsRowDxfId="110">
      <calculatedColumnFormula>_xlfn.ISFORMULA(AM9)</calculatedColumnFormula>
    </tableColumn>
    <tableColumn id="66" name="Teatras_form" totalsRowDxfId="109">
      <calculatedColumnFormula>_xlfn.ISFORMULA(AN9)</calculatedColumnFormula>
    </tableColumn>
    <tableColumn id="68" name="Šokių_form" totalsRowDxfId="108">
      <calculatedColumnFormula>_xlfn.ISFORMULA(AW9)</calculatedColumnFormula>
    </tableColumn>
    <tableColumn id="69" name="Vario_audra_form" totalsRowDxfId="107">
      <calculatedColumnFormula>_xlfn.ISFORMULA(AZ9)</calculatedColumnFormula>
    </tableColumn>
    <tableColumn id="70" name="MuzikandaiDD_form" totalsRowDxfId="106">
      <calculatedColumnFormula>_xlfn.ISFORMULA(BB9)</calculatedColumnFormula>
    </tableColumn>
    <tableColumn id="71" name="ŠokėjaiDD_form" totalsRowDxfId="105">
      <calculatedColumnFormula>_xlfn.ISFORMULA(BC9)</calculatedColumnFormula>
    </tableColumn>
    <tableColumn id="72" name="Dainu_d_form" totalsRowDxfId="104">
      <calculatedColumnFormula>_xlfn.ISFORMULA(BD9)</calculatedColumnFormula>
    </tableColumn>
    <tableColumn id="81" name="blank" totalsRowDxfId="10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avieniai_dalyviai" displayName="pavieniai_dalyviai" ref="A4:O5" insertRow="1" headerRowDxfId="101" dataDxfId="100" totalsRowDxfId="99" totalsRowBorderDxfId="98" headerRowCellStyle="Įprastas 2" dataCellStyle="Normal_Sheet1">
  <autoFilter ref="A4:O5"/>
  <sortState ref="A5:O5">
    <sortCondition ref="B4:B5"/>
  </sortState>
  <tableColumns count="15">
    <tableColumn id="1" name="Eil. nr." totalsRowLabel="Viso" dataDxfId="97" totalsRowDxfId="96" dataCellStyle="Normal_Sheet1"/>
    <tableColumn id="2" name="Savivaldybė" dataDxfId="95" totalsRowDxfId="94" dataCellStyle="Normal_Sheet1"/>
    <tableColumn id="3" name="Vardas, pavardė" dataDxfId="93" totalsRowDxfId="92" dataCellStyle="Normal_Sheet1"/>
    <tableColumn id="14" name="Šventės dalis" dataDxfId="91" totalsRowDxfId="90" dataCellStyle="Normal_Sheet1"/>
    <tableColumn id="4" name="Dalyvis" dataDxfId="89" totalsRowDxfId="88" dataCellStyle="Normal_Sheet1"/>
    <tableColumn id="5" name="Sritis" dataDxfId="87" totalsRowDxfId="86" dataCellStyle="Normal_Sheet1"/>
    <tableColumn id="12" name="Dalyvių skaičius" dataDxfId="85" totalsRowDxfId="84" dataCellStyle="Normal_Sheet1"/>
    <tableColumn id="13" name="07.02" dataDxfId="83" totalsRowDxfId="82" dataCellStyle="Normal_Sheet1"/>
    <tableColumn id="6" name="07.03" dataDxfId="81" totalsRowDxfId="80" dataCellStyle="Normal_Sheet1"/>
    <tableColumn id="7" name="07.04" dataDxfId="79" totalsRowDxfId="78" dataCellStyle="Normal_Sheet1"/>
    <tableColumn id="8" name="07.05" dataDxfId="77" totalsRowDxfId="76" dataCellStyle="Normal_Sheet1"/>
    <tableColumn id="10" name="Telefonas" dataDxfId="75" totalsRowDxfId="74" dataCellStyle="Normal_Sheet1"/>
    <tableColumn id="11" name="el. paštas" totalsRowFunction="count" dataDxfId="73" totalsRowDxfId="72" dataCellStyle="Normal_Sheet1"/>
    <tableColumn id="16" name="Kolektyvo narys" dataDxfId="71" totalsRowDxfId="70" dataCellStyle="Normal_Sheet1"/>
    <tableColumn id="15" name="Teritorija (07.03 tautodailinikai)" dataDxfId="69" totalsRowDxfId="68" dataCellStyle="Normal_Sheet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1" displayName="Table1" ref="A1:F61" totalsRowShown="0" headerRowDxfId="67" dataDxfId="66" headerRowCellStyle="Įprastas 2">
  <autoFilter ref="A1:F61"/>
  <tableColumns count="6">
    <tableColumn id="1" name="Savivakdybė" dataDxfId="65" dataCellStyle="Įprastas 2"/>
    <tableColumn id="2" name="Darbo grupė" dataDxfId="64"/>
    <tableColumn id="3" name="Medicinos personalas" dataDxfId="63"/>
    <tableColumn id="4" name="Policijos pareigūnai" dataDxfId="62"/>
    <tableColumn id="5" name="Vairuotojai" dataDxfId="61"/>
    <tableColumn id="6" name="Viso: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zdaug@gmail.com" TargetMode="External"/><Relationship Id="rId13" Type="http://schemas.openxmlformats.org/officeDocument/2006/relationships/hyperlink" Target="mailto:aleknien.regina3@gmail.com" TargetMode="External"/><Relationship Id="rId3" Type="http://schemas.openxmlformats.org/officeDocument/2006/relationships/hyperlink" Target="mailto:gadula@gmail.com" TargetMode="External"/><Relationship Id="rId7" Type="http://schemas.openxmlformats.org/officeDocument/2006/relationships/hyperlink" Target="mailto:migle.smauglys@gmail.com" TargetMode="External"/><Relationship Id="rId12" Type="http://schemas.openxmlformats.org/officeDocument/2006/relationships/hyperlink" Target="mailto:edugu47@gmail.com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samylaikc@gmail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neveronysjolanta@gmail.com" TargetMode="External"/><Relationship Id="rId6" Type="http://schemas.openxmlformats.org/officeDocument/2006/relationships/hyperlink" Target="mailto:alina.vozgirdien4@gmail.com" TargetMode="External"/><Relationship Id="rId11" Type="http://schemas.openxmlformats.org/officeDocument/2006/relationships/hyperlink" Target="mailto:andriuspolianskis92@gmail.com" TargetMode="External"/><Relationship Id="rId5" Type="http://schemas.openxmlformats.org/officeDocument/2006/relationships/hyperlink" Target="mailto:dbserbentele@gmail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vytbrus@gmail.com" TargetMode="External"/><Relationship Id="rId4" Type="http://schemas.openxmlformats.org/officeDocument/2006/relationships/hyperlink" Target="mailto:gadula@gmail.com" TargetMode="External"/><Relationship Id="rId9" Type="http://schemas.openxmlformats.org/officeDocument/2006/relationships/hyperlink" Target="mailto:alina.vozgirdiene4@gmail.com" TargetMode="External"/><Relationship Id="rId14" Type="http://schemas.openxmlformats.org/officeDocument/2006/relationships/hyperlink" Target="mailto:vladas.daknys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5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codeName="Lapas3">
    <pageSetUpPr fitToPage="1"/>
  </sheetPr>
  <dimension ref="A1:Z111"/>
  <sheetViews>
    <sheetView workbookViewId="0">
      <selection activeCell="A17" sqref="A17:A76"/>
    </sheetView>
  </sheetViews>
  <sheetFormatPr defaultColWidth="8.85546875" defaultRowHeight="15"/>
  <cols>
    <col min="1" max="1" width="36.140625" style="4" customWidth="1"/>
    <col min="2" max="2" width="26.5703125" style="4" customWidth="1"/>
    <col min="3" max="3" width="23.42578125" style="4" customWidth="1"/>
    <col min="4" max="4" width="21" style="4" customWidth="1"/>
    <col min="5" max="5" width="16.42578125" style="4" customWidth="1"/>
    <col min="6" max="6" width="15" style="4" customWidth="1"/>
    <col min="7" max="7" width="11.28515625" style="4" customWidth="1"/>
    <col min="8" max="8" width="4" style="4" customWidth="1"/>
    <col min="9" max="9" width="3.5703125" style="4" customWidth="1"/>
    <col min="10" max="10" width="11.28515625" style="4" customWidth="1"/>
    <col min="11" max="11" width="3" style="4" customWidth="1"/>
    <col min="12" max="12" width="3.140625" style="4" customWidth="1"/>
    <col min="13" max="14" width="3.7109375" style="4" customWidth="1"/>
    <col min="15" max="15" width="33.42578125" style="4" customWidth="1"/>
    <col min="16" max="16384" width="8.85546875" style="4"/>
  </cols>
  <sheetData>
    <row r="1" spans="1:26" ht="38.25">
      <c r="C1" s="10" t="s">
        <v>10</v>
      </c>
      <c r="D1" s="10" t="s">
        <v>63</v>
      </c>
      <c r="E1" s="10" t="s">
        <v>42</v>
      </c>
      <c r="F1" s="11" t="s">
        <v>47</v>
      </c>
      <c r="P1" s="5"/>
      <c r="Q1" s="5"/>
      <c r="R1" s="5"/>
      <c r="S1" s="7"/>
      <c r="T1" s="7"/>
      <c r="U1" s="5"/>
      <c r="V1" s="5"/>
      <c r="W1" s="5"/>
      <c r="X1" s="5"/>
      <c r="Y1" s="5"/>
      <c r="Z1" s="5"/>
    </row>
    <row r="2" spans="1:26" ht="26.25">
      <c r="A2" s="7" t="s">
        <v>35</v>
      </c>
      <c r="C2" s="12" t="s">
        <v>326</v>
      </c>
      <c r="D2" s="15" t="s">
        <v>336</v>
      </c>
      <c r="E2" s="13" t="s">
        <v>363</v>
      </c>
      <c r="F2" s="15" t="s">
        <v>339</v>
      </c>
      <c r="H2" s="8" t="s">
        <v>45</v>
      </c>
      <c r="I2" s="4" t="s">
        <v>33</v>
      </c>
      <c r="J2" s="6" t="s">
        <v>38</v>
      </c>
      <c r="L2" s="4" t="s">
        <v>50</v>
      </c>
      <c r="M2" s="4">
        <v>1</v>
      </c>
      <c r="N2" s="4">
        <v>0</v>
      </c>
      <c r="O2" s="32" t="s">
        <v>348</v>
      </c>
      <c r="P2" s="7" t="s">
        <v>351</v>
      </c>
      <c r="Q2" s="5"/>
      <c r="R2" s="5"/>
      <c r="S2" s="5"/>
      <c r="T2" s="83" t="s">
        <v>385</v>
      </c>
      <c r="U2" s="5"/>
      <c r="V2" s="5"/>
      <c r="W2" s="5"/>
      <c r="X2" s="5"/>
      <c r="Y2" s="5"/>
      <c r="Z2" s="5"/>
    </row>
    <row r="3" spans="1:26" ht="26.25">
      <c r="A3" s="7" t="s">
        <v>52</v>
      </c>
      <c r="C3" s="12" t="s">
        <v>327</v>
      </c>
      <c r="D3" s="15" t="s">
        <v>337</v>
      </c>
      <c r="E3" s="13" t="s">
        <v>364</v>
      </c>
      <c r="F3" s="15" t="s">
        <v>340</v>
      </c>
      <c r="H3" s="8" t="s">
        <v>34</v>
      </c>
      <c r="I3" s="4" t="s">
        <v>115</v>
      </c>
      <c r="J3" s="6" t="s">
        <v>37</v>
      </c>
      <c r="K3" s="4" t="s">
        <v>39</v>
      </c>
      <c r="L3" s="4" t="s">
        <v>67</v>
      </c>
      <c r="M3" s="4">
        <v>2</v>
      </c>
      <c r="N3" s="4">
        <v>1</v>
      </c>
      <c r="O3" s="32" t="s">
        <v>353</v>
      </c>
      <c r="P3" s="7" t="s">
        <v>202</v>
      </c>
      <c r="Q3" s="5"/>
      <c r="R3" s="5"/>
      <c r="S3" s="5"/>
      <c r="T3" s="83" t="s">
        <v>386</v>
      </c>
      <c r="U3" s="5"/>
      <c r="V3" s="5"/>
      <c r="W3" s="5"/>
      <c r="X3" s="5"/>
      <c r="Y3" s="5"/>
      <c r="Z3" s="5"/>
    </row>
    <row r="4" spans="1:26">
      <c r="A4" s="7" t="s">
        <v>40</v>
      </c>
      <c r="C4" s="12" t="s">
        <v>328</v>
      </c>
      <c r="D4" s="15" t="s">
        <v>338</v>
      </c>
      <c r="E4" s="13" t="s">
        <v>365</v>
      </c>
      <c r="F4" s="15" t="s">
        <v>341</v>
      </c>
      <c r="H4" s="8" t="s">
        <v>46</v>
      </c>
      <c r="I4" s="4" t="s">
        <v>177</v>
      </c>
      <c r="J4" s="6" t="s">
        <v>41</v>
      </c>
      <c r="L4" s="5"/>
      <c r="M4" s="4">
        <v>3</v>
      </c>
      <c r="N4" s="4">
        <v>2</v>
      </c>
      <c r="O4" s="32" t="s">
        <v>354</v>
      </c>
      <c r="P4" s="5"/>
      <c r="Q4" s="5"/>
      <c r="R4" s="5"/>
      <c r="S4" s="5"/>
      <c r="T4" s="83" t="s">
        <v>177</v>
      </c>
      <c r="U4" s="5"/>
      <c r="V4" s="5"/>
      <c r="W4" s="5"/>
      <c r="X4" s="5"/>
      <c r="Y4" s="5"/>
      <c r="Z4" s="5"/>
    </row>
    <row r="5" spans="1:26" ht="25.5">
      <c r="A5" s="7" t="s">
        <v>42</v>
      </c>
      <c r="C5" s="12" t="s">
        <v>329</v>
      </c>
      <c r="D5" s="15"/>
      <c r="E5" s="13" t="s">
        <v>366</v>
      </c>
      <c r="F5" s="15"/>
      <c r="H5" s="8" t="s">
        <v>51</v>
      </c>
      <c r="L5" s="5"/>
      <c r="M5" s="4">
        <v>4</v>
      </c>
      <c r="N5" s="4">
        <v>3</v>
      </c>
      <c r="O5" s="32" t="s">
        <v>355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7" t="s">
        <v>43</v>
      </c>
      <c r="C6" s="12" t="s">
        <v>330</v>
      </c>
      <c r="D6" s="15"/>
      <c r="E6" s="13" t="s">
        <v>367</v>
      </c>
      <c r="F6" s="15"/>
      <c r="H6" s="8">
        <v>0</v>
      </c>
      <c r="L6" s="5"/>
      <c r="M6" s="4">
        <v>5</v>
      </c>
      <c r="N6" s="4">
        <v>4</v>
      </c>
      <c r="O6" s="32" t="s">
        <v>356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 t="s">
        <v>28</v>
      </c>
      <c r="C7" s="12" t="s">
        <v>331</v>
      </c>
      <c r="D7" s="14"/>
      <c r="E7" s="15"/>
      <c r="F7" s="15"/>
      <c r="G7" s="6"/>
      <c r="L7" s="5"/>
      <c r="M7" s="4">
        <v>6</v>
      </c>
      <c r="N7" s="4">
        <v>5</v>
      </c>
      <c r="O7" s="32" t="s">
        <v>179</v>
      </c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>
      <c r="A8" s="7" t="s">
        <v>44</v>
      </c>
      <c r="C8" s="12" t="s">
        <v>332</v>
      </c>
      <c r="D8" s="14"/>
      <c r="E8" s="13"/>
      <c r="F8" s="14"/>
      <c r="G8" s="6"/>
      <c r="I8" s="6"/>
      <c r="J8" s="6"/>
      <c r="K8" s="6"/>
      <c r="L8" s="5"/>
      <c r="M8" s="4">
        <v>7</v>
      </c>
      <c r="N8" s="4">
        <v>6</v>
      </c>
      <c r="O8" s="32" t="s">
        <v>359</v>
      </c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>
      <c r="A9" s="7" t="s">
        <v>47</v>
      </c>
      <c r="C9" s="12" t="s">
        <v>333</v>
      </c>
      <c r="D9" s="15"/>
      <c r="E9" s="15"/>
      <c r="F9" s="15"/>
      <c r="I9" s="6"/>
      <c r="J9" s="6"/>
      <c r="K9" s="6"/>
      <c r="L9" s="5"/>
      <c r="M9" s="4">
        <v>8</v>
      </c>
      <c r="N9" s="4">
        <v>7</v>
      </c>
      <c r="O9" s="32" t="s">
        <v>349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7" t="s">
        <v>198</v>
      </c>
      <c r="C10" s="12" t="s">
        <v>334</v>
      </c>
      <c r="D10" s="14"/>
      <c r="E10" s="14"/>
      <c r="F10" s="14"/>
      <c r="G10" s="6"/>
      <c r="L10" s="5"/>
      <c r="M10" s="4">
        <v>9</v>
      </c>
      <c r="N10" s="4">
        <v>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5.5">
      <c r="A11" s="7" t="s">
        <v>48</v>
      </c>
      <c r="C11" s="12" t="s">
        <v>335</v>
      </c>
      <c r="D11" s="13"/>
      <c r="E11" s="13"/>
      <c r="F11" s="13"/>
      <c r="G11" s="7"/>
      <c r="I11" s="6"/>
      <c r="J11" s="6"/>
      <c r="K11" s="6"/>
      <c r="L11" s="5"/>
      <c r="M11" s="4">
        <v>10</v>
      </c>
      <c r="N11" s="4">
        <v>9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7" t="s">
        <v>63</v>
      </c>
      <c r="I12" s="7"/>
      <c r="J12" s="7"/>
      <c r="K12" s="7"/>
      <c r="L12" s="5"/>
      <c r="N12" s="4">
        <v>10</v>
      </c>
      <c r="O12" s="3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L13" s="5"/>
      <c r="N13" s="4">
        <v>11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L14" s="5"/>
      <c r="N14" s="4">
        <v>12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L15" s="5"/>
      <c r="N15" s="4">
        <v>13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2" t="s">
        <v>322</v>
      </c>
      <c r="B16" s="53" t="s">
        <v>323</v>
      </c>
      <c r="C16" s="54" t="s">
        <v>324</v>
      </c>
      <c r="D16" s="6"/>
      <c r="E16" s="6"/>
      <c r="F16" s="6"/>
      <c r="G16" s="6"/>
      <c r="L16" s="5"/>
      <c r="N16" s="4">
        <v>14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5" t="s">
        <v>36</v>
      </c>
      <c r="B17" s="56" t="s">
        <v>117</v>
      </c>
      <c r="C17" s="57" t="s">
        <v>262</v>
      </c>
      <c r="I17" s="6"/>
      <c r="J17" s="6"/>
      <c r="K17" s="6"/>
      <c r="L17" s="5"/>
      <c r="N17" s="4">
        <v>15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6">
      <c r="A18" s="58" t="s">
        <v>49</v>
      </c>
      <c r="B18" s="59" t="s">
        <v>118</v>
      </c>
      <c r="C18" s="60" t="s">
        <v>263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6">
      <c r="A19" s="55" t="s">
        <v>53</v>
      </c>
      <c r="B19" s="56" t="s">
        <v>119</v>
      </c>
      <c r="C19" s="57" t="s">
        <v>264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6">
      <c r="A20" s="58" t="s">
        <v>54</v>
      </c>
      <c r="B20" s="59" t="s">
        <v>120</v>
      </c>
      <c r="C20" s="60" t="s">
        <v>265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6">
      <c r="A21" s="55" t="s">
        <v>55</v>
      </c>
      <c r="B21" s="56" t="s">
        <v>121</v>
      </c>
      <c r="C21" s="57" t="s">
        <v>266</v>
      </c>
      <c r="I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6">
      <c r="A22" s="58" t="s">
        <v>56</v>
      </c>
      <c r="B22" s="59" t="s">
        <v>122</v>
      </c>
      <c r="C22" s="60" t="s">
        <v>267</v>
      </c>
      <c r="E22" s="7"/>
      <c r="I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6">
      <c r="A23" s="55" t="s">
        <v>57</v>
      </c>
      <c r="B23" s="56" t="s">
        <v>123</v>
      </c>
      <c r="C23" s="57" t="s">
        <v>268</v>
      </c>
      <c r="E23" s="7"/>
      <c r="F23" s="7"/>
      <c r="I23" s="7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6">
      <c r="A24" s="58" t="s">
        <v>58</v>
      </c>
      <c r="B24" s="59" t="s">
        <v>124</v>
      </c>
      <c r="C24" s="60" t="s">
        <v>269</v>
      </c>
      <c r="D24" s="7"/>
      <c r="E24" s="7"/>
      <c r="F24" s="7"/>
      <c r="G24" s="7"/>
      <c r="I24" s="7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6">
      <c r="A25" s="55" t="s">
        <v>59</v>
      </c>
      <c r="B25" s="56" t="s">
        <v>125</v>
      </c>
      <c r="C25" s="57" t="s">
        <v>270</v>
      </c>
      <c r="D25" s="5"/>
      <c r="F25" s="5"/>
      <c r="G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6">
      <c r="A26" s="58" t="s">
        <v>60</v>
      </c>
      <c r="B26" s="59" t="s">
        <v>126</v>
      </c>
      <c r="C26" s="60" t="s">
        <v>271</v>
      </c>
      <c r="D26" s="5"/>
      <c r="F26" s="5"/>
      <c r="G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6">
      <c r="A27" s="55" t="s">
        <v>61</v>
      </c>
      <c r="B27" s="56" t="s">
        <v>127</v>
      </c>
      <c r="C27" s="57" t="s">
        <v>272</v>
      </c>
      <c r="D27" s="5"/>
      <c r="F27" s="5"/>
      <c r="G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6">
      <c r="A28" s="58" t="s">
        <v>62</v>
      </c>
      <c r="B28" s="59" t="s">
        <v>128</v>
      </c>
      <c r="C28" s="60" t="s">
        <v>273</v>
      </c>
      <c r="D28" s="5"/>
      <c r="E28" s="5"/>
      <c r="F28" s="5"/>
      <c r="G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5" t="s">
        <v>64</v>
      </c>
      <c r="B29" s="56" t="s">
        <v>129</v>
      </c>
      <c r="C29" s="57" t="s">
        <v>274</v>
      </c>
      <c r="D29" s="5"/>
      <c r="E29" s="5"/>
      <c r="F29" s="5"/>
      <c r="G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8" t="s">
        <v>65</v>
      </c>
      <c r="B30" s="59" t="s">
        <v>130</v>
      </c>
      <c r="C30" s="60" t="s">
        <v>275</v>
      </c>
      <c r="D30" s="5"/>
      <c r="E30" s="5"/>
      <c r="F30" s="5"/>
      <c r="G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5" t="s">
        <v>66</v>
      </c>
      <c r="B31" s="56" t="s">
        <v>131</v>
      </c>
      <c r="C31" s="57" t="s">
        <v>276</v>
      </c>
      <c r="D31" s="5"/>
      <c r="E31" s="5"/>
      <c r="F31" s="5"/>
      <c r="G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8" t="s">
        <v>68</v>
      </c>
      <c r="B32" s="59" t="s">
        <v>132</v>
      </c>
      <c r="C32" s="60" t="s">
        <v>277</v>
      </c>
      <c r="D32" s="5"/>
      <c r="E32" s="5"/>
      <c r="F32" s="5"/>
      <c r="G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5" t="s">
        <v>69</v>
      </c>
      <c r="B33" s="56" t="s">
        <v>133</v>
      </c>
      <c r="C33" s="57" t="s">
        <v>278</v>
      </c>
      <c r="D33" s="5"/>
      <c r="E33" s="5"/>
      <c r="F33" s="5"/>
      <c r="G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8" t="s">
        <v>70</v>
      </c>
      <c r="B34" s="59" t="s">
        <v>134</v>
      </c>
      <c r="C34" s="60" t="s">
        <v>279</v>
      </c>
      <c r="D34" s="5"/>
      <c r="E34" s="5"/>
      <c r="F34" s="5"/>
      <c r="G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5" t="s">
        <v>71</v>
      </c>
      <c r="B35" s="56" t="s">
        <v>135</v>
      </c>
      <c r="C35" s="57" t="s">
        <v>280</v>
      </c>
      <c r="D35" s="5"/>
      <c r="E35" s="5"/>
      <c r="F35" s="5"/>
      <c r="G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8" t="s">
        <v>72</v>
      </c>
      <c r="B36" s="59" t="s">
        <v>136</v>
      </c>
      <c r="C36" s="60" t="s">
        <v>281</v>
      </c>
      <c r="D36" s="5"/>
      <c r="E36" s="5"/>
      <c r="F36" s="5"/>
      <c r="G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5" t="s">
        <v>73</v>
      </c>
      <c r="B37" s="56" t="s">
        <v>137</v>
      </c>
      <c r="C37" s="57" t="s">
        <v>282</v>
      </c>
      <c r="D37" s="5"/>
      <c r="E37" s="5"/>
      <c r="F37" s="5"/>
      <c r="G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8" t="s">
        <v>74</v>
      </c>
      <c r="B38" s="59" t="s">
        <v>138</v>
      </c>
      <c r="C38" s="60" t="s">
        <v>283</v>
      </c>
      <c r="D38" s="5"/>
      <c r="E38" s="5"/>
      <c r="F38" s="5"/>
      <c r="G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5" t="s">
        <v>75</v>
      </c>
      <c r="B39" s="56" t="s">
        <v>139</v>
      </c>
      <c r="C39" s="57" t="s">
        <v>284</v>
      </c>
      <c r="D39" s="5"/>
      <c r="E39" s="5"/>
      <c r="F39" s="5"/>
      <c r="G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8" t="s">
        <v>76</v>
      </c>
      <c r="B40" s="59" t="s">
        <v>140</v>
      </c>
      <c r="C40" s="60" t="s">
        <v>285</v>
      </c>
      <c r="D40" s="5"/>
      <c r="E40" s="5"/>
      <c r="F40" s="5"/>
      <c r="G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5" t="s">
        <v>77</v>
      </c>
      <c r="B41" s="56" t="s">
        <v>141</v>
      </c>
      <c r="C41" s="57" t="s">
        <v>286</v>
      </c>
      <c r="D41" s="5"/>
      <c r="E41" s="5"/>
      <c r="F41" s="5"/>
      <c r="G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8" t="s">
        <v>78</v>
      </c>
      <c r="B42" s="59" t="s">
        <v>142</v>
      </c>
      <c r="C42" s="60" t="s">
        <v>287</v>
      </c>
      <c r="D42" s="5"/>
      <c r="E42" s="5"/>
      <c r="F42" s="5"/>
      <c r="G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5" t="s">
        <v>79</v>
      </c>
      <c r="B43" s="56" t="s">
        <v>143</v>
      </c>
      <c r="C43" s="57" t="s">
        <v>288</v>
      </c>
      <c r="D43" s="5"/>
      <c r="E43" s="5"/>
      <c r="F43" s="5"/>
      <c r="G43" s="5"/>
      <c r="H43" s="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8" t="s">
        <v>80</v>
      </c>
      <c r="B44" s="59" t="s">
        <v>144</v>
      </c>
      <c r="C44" s="60" t="s">
        <v>289</v>
      </c>
      <c r="D44" s="5"/>
      <c r="E44" s="5"/>
      <c r="F44" s="5"/>
      <c r="G44" s="5"/>
      <c r="H44" s="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5" t="s">
        <v>81</v>
      </c>
      <c r="B45" s="56" t="s">
        <v>145</v>
      </c>
      <c r="C45" s="57" t="s">
        <v>290</v>
      </c>
      <c r="D45" s="5"/>
      <c r="E45" s="5"/>
      <c r="F45" s="5"/>
      <c r="G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8" t="s">
        <v>82</v>
      </c>
      <c r="B46" s="59" t="s">
        <v>146</v>
      </c>
      <c r="C46" s="60" t="s">
        <v>291</v>
      </c>
      <c r="D46" s="5"/>
      <c r="E46" s="5"/>
      <c r="F46" s="5"/>
      <c r="G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5" t="s">
        <v>83</v>
      </c>
      <c r="B47" s="56" t="s">
        <v>147</v>
      </c>
      <c r="C47" s="57" t="s">
        <v>292</v>
      </c>
      <c r="D47" s="5"/>
      <c r="E47" s="5"/>
      <c r="F47" s="5"/>
      <c r="G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8" t="s">
        <v>84</v>
      </c>
      <c r="B48" s="59" t="s">
        <v>148</v>
      </c>
      <c r="C48" s="60" t="s">
        <v>293</v>
      </c>
      <c r="D48" s="5"/>
      <c r="E48" s="5"/>
      <c r="F48" s="5"/>
      <c r="G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5" t="s">
        <v>85</v>
      </c>
      <c r="B49" s="56" t="s">
        <v>149</v>
      </c>
      <c r="C49" s="57" t="s">
        <v>294</v>
      </c>
      <c r="D49" s="5"/>
      <c r="E49" s="5"/>
      <c r="F49" s="5"/>
      <c r="G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8" t="s">
        <v>86</v>
      </c>
      <c r="B50" s="59" t="s">
        <v>150</v>
      </c>
      <c r="C50" s="60" t="s">
        <v>295</v>
      </c>
      <c r="D50" s="5"/>
      <c r="E50" s="5"/>
      <c r="F50" s="5"/>
      <c r="G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5" t="s">
        <v>87</v>
      </c>
      <c r="B51" s="56" t="s">
        <v>151</v>
      </c>
      <c r="C51" s="57" t="s">
        <v>296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8" t="s">
        <v>88</v>
      </c>
      <c r="B52" s="59" t="s">
        <v>152</v>
      </c>
      <c r="C52" s="60" t="s">
        <v>297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5" t="s">
        <v>89</v>
      </c>
      <c r="B53" s="56" t="s">
        <v>153</v>
      </c>
      <c r="C53" s="57" t="s">
        <v>298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8" t="s">
        <v>90</v>
      </c>
      <c r="B54" s="59" t="s">
        <v>154</v>
      </c>
      <c r="C54" s="60" t="s">
        <v>299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5" t="s">
        <v>91</v>
      </c>
      <c r="B55" s="56" t="s">
        <v>155</v>
      </c>
      <c r="C55" s="57" t="s">
        <v>300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8" t="s">
        <v>92</v>
      </c>
      <c r="B56" s="59" t="s">
        <v>156</v>
      </c>
      <c r="C56" s="60" t="s">
        <v>301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5" t="s">
        <v>93</v>
      </c>
      <c r="B57" s="56" t="s">
        <v>157</v>
      </c>
      <c r="C57" s="57" t="s">
        <v>302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8" t="s">
        <v>94</v>
      </c>
      <c r="B58" s="59" t="s">
        <v>158</v>
      </c>
      <c r="C58" s="60" t="s">
        <v>303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5" t="s">
        <v>95</v>
      </c>
      <c r="B59" s="56" t="s">
        <v>159</v>
      </c>
      <c r="C59" s="57" t="s">
        <v>304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8" t="s">
        <v>96</v>
      </c>
      <c r="B60" s="59" t="s">
        <v>160</v>
      </c>
      <c r="C60" s="60" t="s">
        <v>305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5" t="s">
        <v>97</v>
      </c>
      <c r="B61" s="56" t="s">
        <v>161</v>
      </c>
      <c r="C61" s="57" t="s">
        <v>306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8" t="s">
        <v>98</v>
      </c>
      <c r="B62" s="59" t="s">
        <v>162</v>
      </c>
      <c r="C62" s="60" t="s">
        <v>307</v>
      </c>
      <c r="O62" s="5"/>
    </row>
    <row r="63" spans="1:26">
      <c r="A63" s="55" t="s">
        <v>99</v>
      </c>
      <c r="B63" s="56" t="s">
        <v>163</v>
      </c>
      <c r="C63" s="57" t="s">
        <v>308</v>
      </c>
      <c r="O63" s="5"/>
    </row>
    <row r="64" spans="1:26">
      <c r="A64" s="58" t="s">
        <v>100</v>
      </c>
      <c r="B64" s="59" t="s">
        <v>164</v>
      </c>
      <c r="C64" s="60" t="s">
        <v>309</v>
      </c>
      <c r="O64" s="5"/>
    </row>
    <row r="65" spans="1:15">
      <c r="A65" s="55" t="s">
        <v>101</v>
      </c>
      <c r="B65" s="56" t="s">
        <v>165</v>
      </c>
      <c r="C65" s="57" t="s">
        <v>310</v>
      </c>
      <c r="O65" s="5"/>
    </row>
    <row r="66" spans="1:15">
      <c r="A66" s="58" t="s">
        <v>102</v>
      </c>
      <c r="B66" s="59" t="s">
        <v>166</v>
      </c>
      <c r="C66" s="60" t="s">
        <v>311</v>
      </c>
      <c r="O66" s="5"/>
    </row>
    <row r="67" spans="1:15">
      <c r="A67" s="55" t="s">
        <v>103</v>
      </c>
      <c r="B67" s="56" t="s">
        <v>167</v>
      </c>
      <c r="C67" s="57" t="s">
        <v>312</v>
      </c>
    </row>
    <row r="68" spans="1:15">
      <c r="A68" s="58" t="s">
        <v>104</v>
      </c>
      <c r="B68" s="59" t="s">
        <v>168</v>
      </c>
      <c r="C68" s="60" t="s">
        <v>313</v>
      </c>
    </row>
    <row r="69" spans="1:15">
      <c r="A69" s="55" t="s">
        <v>105</v>
      </c>
      <c r="B69" s="56" t="s">
        <v>169</v>
      </c>
      <c r="C69" s="57" t="s">
        <v>314</v>
      </c>
    </row>
    <row r="70" spans="1:15">
      <c r="A70" s="58" t="s">
        <v>106</v>
      </c>
      <c r="B70" s="59" t="s">
        <v>170</v>
      </c>
      <c r="C70" s="60" t="s">
        <v>315</v>
      </c>
    </row>
    <row r="71" spans="1:15">
      <c r="A71" s="55" t="s">
        <v>107</v>
      </c>
      <c r="B71" s="56" t="s">
        <v>171</v>
      </c>
      <c r="C71" s="57" t="s">
        <v>316</v>
      </c>
    </row>
    <row r="72" spans="1:15">
      <c r="A72" s="58" t="s">
        <v>108</v>
      </c>
      <c r="B72" s="59" t="s">
        <v>172</v>
      </c>
      <c r="C72" s="60" t="s">
        <v>317</v>
      </c>
    </row>
    <row r="73" spans="1:15">
      <c r="A73" s="55" t="s">
        <v>109</v>
      </c>
      <c r="B73" s="56" t="s">
        <v>173</v>
      </c>
      <c r="C73" s="57" t="s">
        <v>318</v>
      </c>
    </row>
    <row r="74" spans="1:15">
      <c r="A74" s="58" t="s">
        <v>110</v>
      </c>
      <c r="B74" s="59" t="s">
        <v>174</v>
      </c>
      <c r="C74" s="60" t="s">
        <v>319</v>
      </c>
    </row>
    <row r="75" spans="1:15">
      <c r="A75" s="55" t="s">
        <v>111</v>
      </c>
      <c r="B75" s="56" t="s">
        <v>175</v>
      </c>
      <c r="C75" s="57" t="s">
        <v>320</v>
      </c>
    </row>
    <row r="76" spans="1:15">
      <c r="A76" s="61" t="s">
        <v>112</v>
      </c>
      <c r="B76" s="62" t="s">
        <v>176</v>
      </c>
      <c r="C76" s="63" t="s">
        <v>321</v>
      </c>
    </row>
    <row r="86" spans="1:2">
      <c r="A86" s="4" t="s">
        <v>33</v>
      </c>
    </row>
    <row r="87" spans="1:2">
      <c r="A87" s="4" t="s">
        <v>115</v>
      </c>
    </row>
    <row r="88" spans="1:2">
      <c r="A88" s="4" t="s">
        <v>177</v>
      </c>
    </row>
    <row r="92" spans="1:2">
      <c r="A92" s="4" t="s">
        <v>114</v>
      </c>
      <c r="B92" s="4" t="s">
        <v>178</v>
      </c>
    </row>
    <row r="93" spans="1:2">
      <c r="A93" s="4" t="s">
        <v>179</v>
      </c>
      <c r="B93" s="4" t="s">
        <v>180</v>
      </c>
    </row>
    <row r="94" spans="1:2">
      <c r="A94" s="4" t="s">
        <v>116</v>
      </c>
      <c r="B94" s="4" t="s">
        <v>181</v>
      </c>
    </row>
    <row r="95" spans="1:2">
      <c r="A95" s="4" t="s">
        <v>182</v>
      </c>
      <c r="B95" s="4" t="s">
        <v>183</v>
      </c>
    </row>
    <row r="96" spans="1:2">
      <c r="B96" s="4" t="s">
        <v>184</v>
      </c>
    </row>
    <row r="98" spans="2:2">
      <c r="B98" s="4" t="s">
        <v>185</v>
      </c>
    </row>
    <row r="99" spans="2:2">
      <c r="B99" s="4" t="s">
        <v>186</v>
      </c>
    </row>
    <row r="100" spans="2:2">
      <c r="B100" s="4" t="s">
        <v>187</v>
      </c>
    </row>
    <row r="101" spans="2:2">
      <c r="B101" s="4" t="s">
        <v>188</v>
      </c>
    </row>
    <row r="102" spans="2:2">
      <c r="B102" s="4" t="s">
        <v>189</v>
      </c>
    </row>
    <row r="103" spans="2:2">
      <c r="B103" s="4" t="s">
        <v>190</v>
      </c>
    </row>
    <row r="104" spans="2:2">
      <c r="B104" s="4" t="s">
        <v>191</v>
      </c>
    </row>
    <row r="106" spans="2:2">
      <c r="B106" s="4" t="s">
        <v>192</v>
      </c>
    </row>
    <row r="107" spans="2:2">
      <c r="B107" s="4" t="s">
        <v>193</v>
      </c>
    </row>
    <row r="108" spans="2:2">
      <c r="B108" s="4" t="s">
        <v>194</v>
      </c>
    </row>
    <row r="109" spans="2:2">
      <c r="B109" s="4" t="s">
        <v>195</v>
      </c>
    </row>
    <row r="110" spans="2:2">
      <c r="B110" s="4" t="s">
        <v>196</v>
      </c>
    </row>
    <row r="111" spans="2:2">
      <c r="B111" s="4" t="s">
        <v>197</v>
      </c>
    </row>
  </sheetData>
  <pageMargins left="0.39370078740157483" right="0.39370078740157483" top="0.55314960629921262" bottom="0.75000000000000011" header="0.30000000000000004" footer="0.30000000000000004"/>
  <pageSetup paperSize="9" scale="20" fitToWidth="2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C1440"/>
  <sheetViews>
    <sheetView tabSelected="1" workbookViewId="0">
      <pane xSplit="5" ySplit="8" topLeftCell="F9" activePane="bottomRight" state="frozen"/>
      <selection activeCell="E1344" sqref="E1344"/>
      <selection pane="topRight" activeCell="E1344" sqref="E1344"/>
      <selection pane="bottomLeft" activeCell="E1344" sqref="E1344"/>
      <selection pane="bottomRight" activeCell="A9" sqref="A9"/>
    </sheetView>
  </sheetViews>
  <sheetFormatPr defaultColWidth="8.85546875" defaultRowHeight="15" outlineLevelCol="2"/>
  <cols>
    <col min="1" max="1" width="4.7109375" style="33" customWidth="1"/>
    <col min="2" max="2" width="15.5703125" style="34" hidden="1" customWidth="1" outlineLevel="1"/>
    <col min="3" max="3" width="10.85546875" style="34" hidden="1" customWidth="1" outlineLevel="1"/>
    <col min="4" max="4" width="15.5703125" style="35" hidden="1" customWidth="1" outlineLevel="1"/>
    <col min="5" max="5" width="30.42578125" style="35" customWidth="1" collapsed="1"/>
    <col min="6" max="6" width="12.42578125" style="35" customWidth="1"/>
    <col min="7" max="7" width="11.42578125" style="35" customWidth="1"/>
    <col min="8" max="8" width="11.140625" style="35" customWidth="1"/>
    <col min="9" max="9" width="9.7109375" style="33" hidden="1" customWidth="1" outlineLevel="1"/>
    <col min="10" max="10" width="10.7109375" style="36" hidden="1" customWidth="1" outlineLevel="1"/>
    <col min="11" max="11" width="6.7109375" style="98" hidden="1" customWidth="1" outlineLevel="1"/>
    <col min="12" max="12" width="4.85546875" style="36" hidden="1" customWidth="1" outlineLevel="1" collapsed="1"/>
    <col min="13" max="13" width="4.140625" style="36" customWidth="1" collapsed="1"/>
    <col min="14" max="14" width="4.140625" style="33" customWidth="1"/>
    <col min="15" max="15" width="5.42578125" style="33" customWidth="1"/>
    <col min="16" max="16" width="4.7109375" style="33" customWidth="1"/>
    <col min="17" max="17" width="4.7109375" style="36" customWidth="1"/>
    <col min="18" max="18" width="5" style="37" customWidth="1"/>
    <col min="19" max="19" width="13.42578125" style="35" customWidth="1" outlineLevel="1"/>
    <col min="20" max="20" width="9.85546875" style="35" customWidth="1" outlineLevel="1"/>
    <col min="21" max="21" width="10.28515625" style="35" customWidth="1" outlineLevel="1"/>
    <col min="22" max="22" width="17.85546875" style="38" customWidth="1" outlineLevel="1"/>
    <col min="23" max="23" width="30" style="35" customWidth="1" outlineLevel="1"/>
    <col min="24" max="26" width="5" style="39" customWidth="1"/>
    <col min="27" max="28" width="5" style="33" customWidth="1" outlineLevel="1"/>
    <col min="29" max="29" width="5" style="80" customWidth="1" outlineLevel="1"/>
    <col min="30" max="38" width="5" style="33" customWidth="1" outlineLevel="1"/>
    <col min="39" max="39" width="5" style="40" customWidth="1"/>
    <col min="40" max="40" width="5" style="39" customWidth="1"/>
    <col min="41" max="48" width="5" style="33" customWidth="1" outlineLevel="1"/>
    <col min="49" max="49" width="5" style="40" customWidth="1"/>
    <col min="50" max="51" width="5.7109375" style="33" customWidth="1" outlineLevel="1"/>
    <col min="52" max="52" width="5" style="40" customWidth="1"/>
    <col min="53" max="55" width="5" style="33" customWidth="1" outlineLevel="1"/>
    <col min="56" max="56" width="5" style="40" customWidth="1"/>
    <col min="57" max="57" width="33.140625" style="68" hidden="1" customWidth="1" outlineLevel="2"/>
    <col min="58" max="58" width="14.5703125" style="68" hidden="1" customWidth="1" outlineLevel="2"/>
    <col min="59" max="59" width="35.7109375" style="68" hidden="1" customWidth="1" outlineLevel="2"/>
    <col min="60" max="60" width="13" style="68" hidden="1" customWidth="1" outlineLevel="2"/>
    <col min="61" max="61" width="22.5703125" style="75" hidden="1" customWidth="1" outlineLevel="1" collapsed="1"/>
    <col min="62" max="62" width="13.5703125" style="41" hidden="1" customWidth="1" outlineLevel="2"/>
    <col min="63" max="63" width="13.85546875" style="41" hidden="1" customWidth="1" outlineLevel="2"/>
    <col min="64" max="64" width="11" style="76" hidden="1" customWidth="1" outlineLevel="2"/>
    <col min="65" max="65" width="12.7109375" style="41" hidden="1" customWidth="1" outlineLevel="2"/>
    <col min="66" max="66" width="11.85546875" style="41" hidden="1" customWidth="1" outlineLevel="2"/>
    <col min="67" max="67" width="11.28515625" style="41" hidden="1" customWidth="1" outlineLevel="2"/>
    <col min="68" max="68" width="11.140625" style="41" hidden="1" customWidth="1" outlineLevel="2"/>
    <col min="69" max="69" width="11.5703125" style="41" hidden="1" customWidth="1" outlineLevel="2"/>
    <col min="70" max="70" width="12.7109375" style="69" hidden="1" customWidth="1" outlineLevel="1" collapsed="1"/>
    <col min="71" max="79" width="8.85546875" style="41" hidden="1" customWidth="1" outlineLevel="2"/>
    <col min="80" max="80" width="8.85546875" style="41" hidden="1" customWidth="1" outlineLevel="1" collapsed="1"/>
    <col min="81" max="81" width="8.85546875" style="41" collapsed="1"/>
    <col min="82" max="16384" width="8.85546875" style="41"/>
  </cols>
  <sheetData>
    <row r="1" spans="1:80" s="119" customFormat="1" ht="12.75">
      <c r="A1" s="118"/>
      <c r="E1" s="118"/>
      <c r="F1" s="118"/>
      <c r="G1" s="118"/>
      <c r="H1" s="118"/>
      <c r="I1" s="118"/>
      <c r="J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20"/>
      <c r="AY1" s="120"/>
      <c r="AZ1" s="120"/>
      <c r="BA1" s="120"/>
      <c r="BC1" s="120"/>
      <c r="BD1" s="139" t="s">
        <v>680</v>
      </c>
    </row>
    <row r="2" spans="1:80" s="119" customFormat="1" ht="26.25" customHeight="1">
      <c r="B2" s="121"/>
      <c r="D2" s="121"/>
      <c r="E2" s="121" t="s">
        <v>68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18"/>
      <c r="T2" s="122"/>
      <c r="U2" s="122"/>
      <c r="V2" s="122"/>
      <c r="W2" s="118"/>
      <c r="X2" s="118"/>
      <c r="Y2" s="122"/>
      <c r="Z2" s="122"/>
      <c r="AA2" s="118"/>
      <c r="AB2" s="118"/>
      <c r="AK2" s="123" t="s">
        <v>632</v>
      </c>
      <c r="AL2" s="118"/>
      <c r="AM2" s="118"/>
      <c r="AN2" s="118"/>
      <c r="AP2" s="122"/>
      <c r="AQ2" s="122"/>
      <c r="AR2" s="122"/>
      <c r="AS2" s="122"/>
      <c r="AT2" s="122"/>
      <c r="AU2" s="122"/>
      <c r="AV2" s="122"/>
      <c r="AW2" s="122"/>
      <c r="AX2" s="118"/>
      <c r="AY2" s="122"/>
      <c r="AZ2" s="122"/>
      <c r="BA2" s="122"/>
      <c r="BB2" s="122"/>
      <c r="BC2" s="122"/>
      <c r="BD2" s="124" t="s">
        <v>384</v>
      </c>
    </row>
    <row r="3" spans="1:80" s="119" customFormat="1" ht="12.75">
      <c r="A3" s="118"/>
      <c r="E3" s="118"/>
      <c r="F3" s="118"/>
      <c r="G3" s="118"/>
      <c r="H3" s="118"/>
      <c r="I3" s="118"/>
      <c r="J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</row>
    <row r="4" spans="1:80" s="3" customFormat="1" ht="39" customHeight="1">
      <c r="A4" s="227" t="s">
        <v>0</v>
      </c>
      <c r="B4" s="223" t="s">
        <v>1</v>
      </c>
      <c r="C4" s="232" t="s">
        <v>199</v>
      </c>
      <c r="D4" s="222" t="s">
        <v>3</v>
      </c>
      <c r="E4" s="231" t="s">
        <v>253</v>
      </c>
      <c r="F4" s="222" t="s">
        <v>2</v>
      </c>
      <c r="G4" s="222" t="s">
        <v>203</v>
      </c>
      <c r="H4" s="222" t="s">
        <v>7</v>
      </c>
      <c r="I4" s="227" t="s">
        <v>113</v>
      </c>
      <c r="J4" s="223" t="s">
        <v>200</v>
      </c>
      <c r="K4" s="110"/>
      <c r="L4" s="223" t="s">
        <v>4</v>
      </c>
      <c r="M4" s="223" t="s">
        <v>5</v>
      </c>
      <c r="N4" s="227" t="s">
        <v>6</v>
      </c>
      <c r="O4" s="218" t="s">
        <v>252</v>
      </c>
      <c r="P4" s="218" t="s">
        <v>8</v>
      </c>
      <c r="Q4" s="220" t="s">
        <v>9</v>
      </c>
      <c r="R4" s="219" t="s">
        <v>591</v>
      </c>
      <c r="S4" s="231" t="s">
        <v>597</v>
      </c>
      <c r="T4" s="231"/>
      <c r="U4" s="231"/>
      <c r="V4" s="231"/>
      <c r="W4" s="231" t="s">
        <v>376</v>
      </c>
      <c r="X4" s="216" t="s">
        <v>346</v>
      </c>
      <c r="Y4" s="221" t="s">
        <v>345</v>
      </c>
      <c r="Z4" s="226" t="s">
        <v>342</v>
      </c>
      <c r="AA4" s="214" t="s">
        <v>662</v>
      </c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5" t="s">
        <v>344</v>
      </c>
      <c r="AN4" s="216" t="s">
        <v>343</v>
      </c>
      <c r="AO4" s="228" t="s">
        <v>663</v>
      </c>
      <c r="AP4" s="228"/>
      <c r="AQ4" s="228"/>
      <c r="AR4" s="228"/>
      <c r="AS4" s="228"/>
      <c r="AT4" s="228"/>
      <c r="AU4" s="228"/>
      <c r="AV4" s="228"/>
      <c r="AW4" s="217" t="s">
        <v>11</v>
      </c>
      <c r="AX4" s="230" t="s">
        <v>664</v>
      </c>
      <c r="AY4" s="230"/>
      <c r="AZ4" s="229" t="s">
        <v>574</v>
      </c>
      <c r="BA4" s="225" t="s">
        <v>665</v>
      </c>
      <c r="BB4" s="225"/>
      <c r="BC4" s="225"/>
      <c r="BD4" s="215" t="s">
        <v>12</v>
      </c>
      <c r="BE4" s="70"/>
      <c r="BF4" s="70"/>
      <c r="BG4" s="70"/>
      <c r="BH4" s="70"/>
      <c r="BI4" s="70"/>
      <c r="BJ4" s="17"/>
      <c r="BL4" s="74"/>
      <c r="BR4" s="66"/>
    </row>
    <row r="5" spans="1:80" s="1" customFormat="1" ht="70.5" customHeight="1">
      <c r="A5" s="227"/>
      <c r="B5" s="224"/>
      <c r="C5" s="233"/>
      <c r="D5" s="222"/>
      <c r="E5" s="231"/>
      <c r="F5" s="222"/>
      <c r="G5" s="222"/>
      <c r="H5" s="222"/>
      <c r="I5" s="227"/>
      <c r="J5" s="224"/>
      <c r="K5" s="111"/>
      <c r="L5" s="224"/>
      <c r="M5" s="224"/>
      <c r="N5" s="227"/>
      <c r="O5" s="218"/>
      <c r="P5" s="218"/>
      <c r="Q5" s="220"/>
      <c r="R5" s="219"/>
      <c r="S5" s="19" t="s">
        <v>13</v>
      </c>
      <c r="T5" s="19" t="s">
        <v>204</v>
      </c>
      <c r="U5" s="19" t="s">
        <v>14</v>
      </c>
      <c r="V5" s="19" t="s">
        <v>15</v>
      </c>
      <c r="W5" s="231"/>
      <c r="X5" s="216"/>
      <c r="Y5" s="221"/>
      <c r="Z5" s="226"/>
      <c r="AA5" s="22" t="s">
        <v>25</v>
      </c>
      <c r="AB5" s="22" t="s">
        <v>26</v>
      </c>
      <c r="AC5" s="79" t="s">
        <v>392</v>
      </c>
      <c r="AD5" s="22" t="s">
        <v>206</v>
      </c>
      <c r="AE5" s="22" t="s">
        <v>27</v>
      </c>
      <c r="AF5" s="22" t="s">
        <v>28</v>
      </c>
      <c r="AG5" s="22" t="s">
        <v>347</v>
      </c>
      <c r="AH5" s="22" t="s">
        <v>43</v>
      </c>
      <c r="AI5" s="24" t="s">
        <v>29</v>
      </c>
      <c r="AJ5" s="24" t="s">
        <v>30</v>
      </c>
      <c r="AK5" s="24" t="s">
        <v>31</v>
      </c>
      <c r="AL5" s="24" t="s">
        <v>32</v>
      </c>
      <c r="AM5" s="215"/>
      <c r="AN5" s="216"/>
      <c r="AO5" s="23" t="s">
        <v>18</v>
      </c>
      <c r="AP5" s="23" t="s">
        <v>19</v>
      </c>
      <c r="AQ5" s="23" t="s">
        <v>20</v>
      </c>
      <c r="AR5" s="23" t="s">
        <v>21</v>
      </c>
      <c r="AS5" s="23" t="s">
        <v>22</v>
      </c>
      <c r="AT5" s="23" t="s">
        <v>23</v>
      </c>
      <c r="AU5" s="23" t="s">
        <v>24</v>
      </c>
      <c r="AV5" s="23" t="s">
        <v>207</v>
      </c>
      <c r="AW5" s="217"/>
      <c r="AX5" s="26" t="s">
        <v>16</v>
      </c>
      <c r="AY5" s="26" t="s">
        <v>17</v>
      </c>
      <c r="AZ5" s="229"/>
      <c r="BA5" s="22" t="s">
        <v>25</v>
      </c>
      <c r="BB5" s="22" t="s">
        <v>250</v>
      </c>
      <c r="BC5" s="22" t="s">
        <v>251</v>
      </c>
      <c r="BD5" s="215"/>
      <c r="BE5" s="71" t="s">
        <v>410</v>
      </c>
      <c r="BF5" s="71" t="s">
        <v>411</v>
      </c>
      <c r="BG5" s="71" t="s">
        <v>412</v>
      </c>
      <c r="BH5" s="71" t="s">
        <v>413</v>
      </c>
      <c r="BI5" s="77"/>
      <c r="BJ5" s="2"/>
      <c r="BL5" s="73"/>
      <c r="BR5" s="1" t="s">
        <v>409</v>
      </c>
    </row>
    <row r="6" spans="1:80" s="73" customFormat="1" ht="11.25" customHeight="1">
      <c r="A6" s="16">
        <v>1</v>
      </c>
      <c r="B6" s="89"/>
      <c r="C6" s="89"/>
      <c r="D6" s="16"/>
      <c r="E6" s="28" t="s">
        <v>596</v>
      </c>
      <c r="F6" s="16">
        <v>3</v>
      </c>
      <c r="G6" s="16">
        <v>4</v>
      </c>
      <c r="H6" s="16">
        <v>5</v>
      </c>
      <c r="I6" s="16"/>
      <c r="J6" s="16"/>
      <c r="K6" s="16"/>
      <c r="L6" s="16"/>
      <c r="M6" s="16">
        <v>6</v>
      </c>
      <c r="N6" s="16">
        <v>7</v>
      </c>
      <c r="O6" s="16">
        <v>8</v>
      </c>
      <c r="P6" s="16">
        <v>9</v>
      </c>
      <c r="Q6" s="16">
        <v>10</v>
      </c>
      <c r="R6" s="16">
        <v>11</v>
      </c>
      <c r="S6" s="28" t="s">
        <v>598</v>
      </c>
      <c r="T6" s="28" t="s">
        <v>599</v>
      </c>
      <c r="U6" s="28" t="s">
        <v>600</v>
      </c>
      <c r="V6" s="28" t="s">
        <v>601</v>
      </c>
      <c r="W6" s="28" t="s">
        <v>602</v>
      </c>
      <c r="X6" s="20">
        <v>13</v>
      </c>
      <c r="Y6" s="20">
        <v>14</v>
      </c>
      <c r="Z6" s="20">
        <v>15</v>
      </c>
      <c r="AA6" s="188" t="s">
        <v>603</v>
      </c>
      <c r="AB6" s="188" t="s">
        <v>604</v>
      </c>
      <c r="AC6" s="188" t="s">
        <v>605</v>
      </c>
      <c r="AD6" s="188" t="s">
        <v>606</v>
      </c>
      <c r="AE6" s="188" t="s">
        <v>607</v>
      </c>
      <c r="AF6" s="188" t="s">
        <v>608</v>
      </c>
      <c r="AG6" s="188" t="s">
        <v>609</v>
      </c>
      <c r="AH6" s="188" t="s">
        <v>610</v>
      </c>
      <c r="AI6" s="188" t="s">
        <v>611</v>
      </c>
      <c r="AJ6" s="188" t="s">
        <v>612</v>
      </c>
      <c r="AK6" s="188" t="s">
        <v>613</v>
      </c>
      <c r="AL6" s="188" t="s">
        <v>614</v>
      </c>
      <c r="AM6" s="25">
        <v>16</v>
      </c>
      <c r="AN6" s="20">
        <v>17</v>
      </c>
      <c r="AO6" s="92" t="s">
        <v>594</v>
      </c>
      <c r="AP6" s="92" t="s">
        <v>615</v>
      </c>
      <c r="AQ6" s="92" t="s">
        <v>616</v>
      </c>
      <c r="AR6" s="92" t="s">
        <v>617</v>
      </c>
      <c r="AS6" s="92" t="s">
        <v>618</v>
      </c>
      <c r="AT6" s="92" t="s">
        <v>619</v>
      </c>
      <c r="AU6" s="92" t="s">
        <v>620</v>
      </c>
      <c r="AV6" s="92" t="s">
        <v>621</v>
      </c>
      <c r="AW6" s="27">
        <v>18</v>
      </c>
      <c r="AX6" s="92" t="s">
        <v>622</v>
      </c>
      <c r="AY6" s="92" t="s">
        <v>623</v>
      </c>
      <c r="AZ6" s="21">
        <v>19</v>
      </c>
      <c r="BA6" s="92" t="s">
        <v>227</v>
      </c>
      <c r="BB6" s="92" t="s">
        <v>228</v>
      </c>
      <c r="BC6" s="92" t="s">
        <v>595</v>
      </c>
      <c r="BD6" s="25">
        <v>20</v>
      </c>
      <c r="BE6" s="71"/>
      <c r="BF6" s="71"/>
      <c r="BG6" s="71"/>
      <c r="BH6" s="71"/>
      <c r="BI6" s="77"/>
      <c r="BJ6" s="2"/>
    </row>
    <row r="7" spans="1:80" s="73" customFormat="1" hidden="1">
      <c r="A7" s="88">
        <v>0</v>
      </c>
      <c r="B7" s="85" t="s">
        <v>115</v>
      </c>
      <c r="C7" s="107"/>
      <c r="D7" s="87"/>
      <c r="E7" s="126"/>
      <c r="F7" s="87"/>
      <c r="G7" s="87"/>
      <c r="H7" s="87"/>
      <c r="I7" s="84"/>
      <c r="J7" s="85"/>
      <c r="K7" s="132" t="str">
        <f>IF(COUNTA(I7:J7)&gt;0,"","?")</f>
        <v>?</v>
      </c>
      <c r="L7" s="85"/>
      <c r="M7" s="85"/>
      <c r="N7" s="84"/>
      <c r="O7" s="93"/>
      <c r="P7" s="93"/>
      <c r="Q7" s="94"/>
      <c r="R7" s="95">
        <f>SUM(O7:Q7)</f>
        <v>0</v>
      </c>
      <c r="S7" s="90"/>
      <c r="T7" s="90"/>
      <c r="U7" s="90"/>
      <c r="V7" s="91"/>
      <c r="W7" s="90"/>
      <c r="X7" s="102" t="str">
        <f t="shared" ref="X7" si="0">IF(F7="Folkloro kolektyvas",R7,"")</f>
        <v/>
      </c>
      <c r="Y7" s="97"/>
      <c r="Z7" s="131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102" t="str">
        <f>IF(SUM(AA7:AH7)=0,"",SUM(AA7:AH7))</f>
        <v/>
      </c>
      <c r="AN7" s="102" t="str">
        <f>IF(F7="Mėgėjų teatras",R7,"")</f>
        <v/>
      </c>
      <c r="AO7" s="93"/>
      <c r="AP7" s="93"/>
      <c r="AQ7" s="93"/>
      <c r="AR7" s="93"/>
      <c r="AS7" s="93"/>
      <c r="AT7" s="93"/>
      <c r="AU7" s="93"/>
      <c r="AV7" s="93"/>
      <c r="AW7" s="102" t="str">
        <f t="shared" ref="AW7" si="1">IF(SUM(AO7:AV7)=0,"",SUM(AO7:AV7))</f>
        <v/>
      </c>
      <c r="AX7" s="93"/>
      <c r="AY7" s="93"/>
      <c r="AZ7" s="102" t="str">
        <f>IF(SUM(AX7:AY7)=0,"",SUM(AX7:AY7))</f>
        <v/>
      </c>
      <c r="BA7" s="96"/>
      <c r="BB7" s="133" t="str">
        <f>IF(AX7=0,"",IF(M7="x","",AX7))</f>
        <v/>
      </c>
      <c r="BC7" s="133" t="str">
        <f>IF(AY7=0,"",IF(M7="x","",AY7))</f>
        <v/>
      </c>
      <c r="BD7" s="102" t="str">
        <f>IF(SUM(BA7:BC7)=0,"",SUM(BA7:BC7))</f>
        <v/>
      </c>
      <c r="BE7" s="76"/>
      <c r="BF7" s="76"/>
      <c r="BG7" s="76"/>
      <c r="BH7" s="76"/>
      <c r="BI7" s="76"/>
      <c r="BJ7" s="76" t="str">
        <f>IF(R7=X7,"","tikrinti")</f>
        <v>tikrinti</v>
      </c>
      <c r="BK7" s="76" t="str">
        <f t="shared" ref="BK7" si="2">IF(R7=Y7,"","tikrinti")</f>
        <v/>
      </c>
      <c r="BL7" s="76" t="str">
        <f t="shared" ref="BL7" si="3">IF(R7=Z7,"","tikrinti")</f>
        <v/>
      </c>
      <c r="BM7" s="76" t="str">
        <f t="shared" ref="BM7" si="4">IF(R7=SUM(AM7,AW7),"","tikrinti")</f>
        <v/>
      </c>
      <c r="BN7" s="76" t="str">
        <f t="shared" ref="BN7" si="5">IF(R7=AN7,"","tikrinti")</f>
        <v>tikrinti</v>
      </c>
      <c r="BO7" s="76" t="str">
        <f t="shared" ref="BO7" si="6">IF(R7=SUM(AM7,AW7),"","tikrinti")</f>
        <v/>
      </c>
      <c r="BP7" s="76" t="str">
        <f t="shared" ref="BP7" si="7">IF(R7=AZ7,"","tikrinti")</f>
        <v>tikrinti</v>
      </c>
      <c r="BQ7" s="76" t="str">
        <f t="shared" ref="BQ7" si="8">IF(R7=BD7,"","tikrinti")</f>
        <v>tikrinti</v>
      </c>
      <c r="BR7" s="76" t="str">
        <f t="shared" ref="BR7" si="9">IF(COUNTIF(BS7:CA7,"false")&gt;0,"tikrinti","")</f>
        <v/>
      </c>
      <c r="BS7" s="76" t="b">
        <f t="shared" ref="BS7" si="10">_xlfn.ISFORMULA(R7)</f>
        <v>1</v>
      </c>
      <c r="BT7" s="76" t="b">
        <f t="shared" ref="BT7" si="11">_xlfn.ISFORMULA(X7)</f>
        <v>1</v>
      </c>
      <c r="BU7" s="76" t="b">
        <f t="shared" ref="BU7" si="12">_xlfn.ISFORMULA(AM7)</f>
        <v>1</v>
      </c>
      <c r="BV7" s="76" t="b">
        <f t="shared" ref="BV7" si="13">_xlfn.ISFORMULA(AN7)</f>
        <v>1</v>
      </c>
      <c r="BW7" s="76" t="b">
        <f t="shared" ref="BW7" si="14">_xlfn.ISFORMULA(AW7)</f>
        <v>1</v>
      </c>
      <c r="BX7" s="76" t="b">
        <f t="shared" ref="BX7" si="15">_xlfn.ISFORMULA(AZ7)</f>
        <v>1</v>
      </c>
      <c r="BY7" s="76" t="b">
        <f t="shared" ref="BY7" si="16">_xlfn.ISFORMULA(BB7)</f>
        <v>1</v>
      </c>
      <c r="BZ7" s="76" t="b">
        <f t="shared" ref="BZ7" si="17">_xlfn.ISFORMULA(BC7)</f>
        <v>1</v>
      </c>
      <c r="CA7" s="76" t="b">
        <f t="shared" ref="CA7" si="18">_xlfn.ISFORMULA(BD7)</f>
        <v>1</v>
      </c>
      <c r="CB7" s="76"/>
    </row>
    <row r="8" spans="1:80" s="18" customFormat="1" ht="12.75" customHeight="1">
      <c r="A8" s="42" t="s">
        <v>209</v>
      </c>
      <c r="B8" s="43" t="s">
        <v>208</v>
      </c>
      <c r="C8" s="44" t="s">
        <v>199</v>
      </c>
      <c r="D8" s="45" t="s">
        <v>210</v>
      </c>
      <c r="E8" s="125" t="s">
        <v>211</v>
      </c>
      <c r="F8" s="45" t="s">
        <v>212</v>
      </c>
      <c r="G8" s="45" t="s">
        <v>213</v>
      </c>
      <c r="H8" s="45" t="s">
        <v>214</v>
      </c>
      <c r="I8" s="47" t="s">
        <v>215</v>
      </c>
      <c r="J8" s="43" t="s">
        <v>216</v>
      </c>
      <c r="K8" s="99" t="s">
        <v>572</v>
      </c>
      <c r="L8" s="43" t="s">
        <v>4</v>
      </c>
      <c r="M8" s="43" t="s">
        <v>217</v>
      </c>
      <c r="N8" s="47" t="s">
        <v>6</v>
      </c>
      <c r="O8" s="48" t="s">
        <v>218</v>
      </c>
      <c r="P8" s="48" t="s">
        <v>219</v>
      </c>
      <c r="Q8" s="49" t="s">
        <v>220</v>
      </c>
      <c r="R8" s="50" t="s">
        <v>221</v>
      </c>
      <c r="S8" s="46" t="s">
        <v>254</v>
      </c>
      <c r="T8" s="46" t="s">
        <v>222</v>
      </c>
      <c r="U8" s="46" t="s">
        <v>223</v>
      </c>
      <c r="V8" s="46" t="s">
        <v>224</v>
      </c>
      <c r="W8" s="46" t="s">
        <v>225</v>
      </c>
      <c r="X8" s="48" t="s">
        <v>226</v>
      </c>
      <c r="Y8" s="48" t="s">
        <v>229</v>
      </c>
      <c r="Z8" s="48" t="s">
        <v>230</v>
      </c>
      <c r="AA8" s="48" t="s">
        <v>246</v>
      </c>
      <c r="AB8" s="48" t="s">
        <v>232</v>
      </c>
      <c r="AC8" s="81" t="s">
        <v>633</v>
      </c>
      <c r="AD8" s="48" t="s">
        <v>231</v>
      </c>
      <c r="AE8" s="48" t="s">
        <v>233</v>
      </c>
      <c r="AF8" s="48" t="s">
        <v>234</v>
      </c>
      <c r="AG8" s="48" t="s">
        <v>235</v>
      </c>
      <c r="AH8" s="48" t="s">
        <v>236</v>
      </c>
      <c r="AI8" s="48" t="s">
        <v>29</v>
      </c>
      <c r="AJ8" s="48" t="s">
        <v>30</v>
      </c>
      <c r="AK8" s="48" t="s">
        <v>31</v>
      </c>
      <c r="AL8" s="48" t="s">
        <v>237</v>
      </c>
      <c r="AM8" s="50" t="s">
        <v>238</v>
      </c>
      <c r="AN8" s="48" t="s">
        <v>239</v>
      </c>
      <c r="AO8" s="48" t="s">
        <v>18</v>
      </c>
      <c r="AP8" s="48" t="s">
        <v>19</v>
      </c>
      <c r="AQ8" s="48" t="s">
        <v>20</v>
      </c>
      <c r="AR8" s="48" t="s">
        <v>21</v>
      </c>
      <c r="AS8" s="48" t="s">
        <v>22</v>
      </c>
      <c r="AT8" s="48" t="s">
        <v>23</v>
      </c>
      <c r="AU8" s="48" t="s">
        <v>24</v>
      </c>
      <c r="AV8" s="48" t="s">
        <v>240</v>
      </c>
      <c r="AW8" s="50" t="s">
        <v>241</v>
      </c>
      <c r="AX8" s="48" t="s">
        <v>243</v>
      </c>
      <c r="AY8" s="48" t="s">
        <v>244</v>
      </c>
      <c r="AZ8" s="50" t="s">
        <v>242</v>
      </c>
      <c r="BA8" s="48" t="s">
        <v>245</v>
      </c>
      <c r="BB8" s="48" t="s">
        <v>247</v>
      </c>
      <c r="BC8" s="48" t="s">
        <v>248</v>
      </c>
      <c r="BD8" s="51" t="s">
        <v>249</v>
      </c>
      <c r="BE8" s="71" t="s">
        <v>414</v>
      </c>
      <c r="BF8" s="71" t="s">
        <v>415</v>
      </c>
      <c r="BG8" s="71" t="s">
        <v>416</v>
      </c>
      <c r="BH8" s="71" t="s">
        <v>417</v>
      </c>
      <c r="BI8" s="78" t="s">
        <v>501</v>
      </c>
      <c r="BJ8" s="64" t="s">
        <v>377</v>
      </c>
      <c r="BK8" s="64" t="s">
        <v>378</v>
      </c>
      <c r="BL8" s="65" t="s">
        <v>540</v>
      </c>
      <c r="BM8" s="64" t="s">
        <v>379</v>
      </c>
      <c r="BN8" s="64" t="s">
        <v>380</v>
      </c>
      <c r="BO8" s="64" t="s">
        <v>381</v>
      </c>
      <c r="BP8" s="64" t="s">
        <v>382</v>
      </c>
      <c r="BQ8" s="64" t="s">
        <v>383</v>
      </c>
      <c r="BR8" s="65" t="s">
        <v>659</v>
      </c>
      <c r="BS8" s="65" t="s">
        <v>642</v>
      </c>
      <c r="BT8" s="65" t="s">
        <v>641</v>
      </c>
      <c r="BU8" s="65" t="s">
        <v>640</v>
      </c>
      <c r="BV8" s="65" t="s">
        <v>639</v>
      </c>
      <c r="BW8" s="65" t="s">
        <v>634</v>
      </c>
      <c r="BX8" s="65" t="s">
        <v>635</v>
      </c>
      <c r="BY8" s="65" t="s">
        <v>636</v>
      </c>
      <c r="BZ8" s="65" t="s">
        <v>637</v>
      </c>
      <c r="CA8" s="65" t="s">
        <v>638</v>
      </c>
      <c r="CB8" s="141" t="s">
        <v>660</v>
      </c>
    </row>
    <row r="9" spans="1:80" ht="38.25">
      <c r="A9" s="190">
        <v>1</v>
      </c>
      <c r="B9" s="85" t="s">
        <v>33</v>
      </c>
      <c r="C9" s="107" t="s">
        <v>201</v>
      </c>
      <c r="D9" s="108" t="s">
        <v>68</v>
      </c>
      <c r="E9" s="134" t="s">
        <v>526</v>
      </c>
      <c r="F9" s="108" t="s">
        <v>44</v>
      </c>
      <c r="G9" s="108" t="s">
        <v>388</v>
      </c>
      <c r="H9" s="108" t="s">
        <v>37</v>
      </c>
      <c r="I9" s="109" t="s">
        <v>45</v>
      </c>
      <c r="J9" s="106"/>
      <c r="K9" s="106" t="str">
        <f t="shared" ref="K9:K32" si="19">IF(COUNTA(I9:J9)&gt;0,"","?")</f>
        <v/>
      </c>
      <c r="L9" s="106"/>
      <c r="M9" s="85"/>
      <c r="N9" s="84" t="s">
        <v>50</v>
      </c>
      <c r="O9" s="93">
        <v>18</v>
      </c>
      <c r="P9" s="93">
        <v>1</v>
      </c>
      <c r="Q9" s="94" t="s">
        <v>388</v>
      </c>
      <c r="R9" s="102">
        <f t="shared" ref="R9:R32" si="20">SUM(O9:Q9)</f>
        <v>19</v>
      </c>
      <c r="S9" s="90" t="s">
        <v>504</v>
      </c>
      <c r="T9" s="90" t="s">
        <v>205</v>
      </c>
      <c r="U9" s="90" t="s">
        <v>527</v>
      </c>
      <c r="V9" s="91" t="s">
        <v>505</v>
      </c>
      <c r="W9" s="90" t="s">
        <v>388</v>
      </c>
      <c r="X9" s="135" t="str">
        <f t="shared" ref="X9:X32" si="21">IF(F9="Folkloro kolektyvas",R9,"")</f>
        <v/>
      </c>
      <c r="Y9" s="97" t="s">
        <v>388</v>
      </c>
      <c r="Z9" s="131" t="s">
        <v>388</v>
      </c>
      <c r="AA9" s="93" t="s">
        <v>388</v>
      </c>
      <c r="AB9" s="93" t="s">
        <v>388</v>
      </c>
      <c r="AC9" s="93" t="s">
        <v>388</v>
      </c>
      <c r="AD9" s="93" t="s">
        <v>388</v>
      </c>
      <c r="AE9" s="93" t="s">
        <v>388</v>
      </c>
      <c r="AF9" s="93" t="s">
        <v>388</v>
      </c>
      <c r="AG9" s="93" t="s">
        <v>388</v>
      </c>
      <c r="AH9" s="93" t="s">
        <v>388</v>
      </c>
      <c r="AI9" s="93" t="s">
        <v>388</v>
      </c>
      <c r="AJ9" s="93" t="s">
        <v>388</v>
      </c>
      <c r="AK9" s="93" t="s">
        <v>388</v>
      </c>
      <c r="AL9" s="93" t="s">
        <v>388</v>
      </c>
      <c r="AM9" s="191" t="str">
        <f t="shared" ref="AM9:AM32" si="22">IF(SUM(AA9:AH9)=0,"",SUM(AA9:AH9))</f>
        <v/>
      </c>
      <c r="AN9" s="137" t="str">
        <f t="shared" ref="AN9:AN32" si="23">IF(F9="Mėgėjų teatras",R9,"")</f>
        <v/>
      </c>
      <c r="AO9" s="93" t="s">
        <v>388</v>
      </c>
      <c r="AP9" s="93" t="s">
        <v>388</v>
      </c>
      <c r="AQ9" s="93" t="s">
        <v>388</v>
      </c>
      <c r="AR9" s="93">
        <v>19</v>
      </c>
      <c r="AS9" s="93" t="s">
        <v>388</v>
      </c>
      <c r="AT9" s="93" t="s">
        <v>388</v>
      </c>
      <c r="AU9" s="93" t="s">
        <v>388</v>
      </c>
      <c r="AV9" s="93" t="s">
        <v>388</v>
      </c>
      <c r="AW9" s="175">
        <f t="shared" ref="AW9:AW32" si="24">IF(SUM(AO9:AV9)=0,"",SUM(AO9:AV9))</f>
        <v>19</v>
      </c>
      <c r="AX9" s="93" t="s">
        <v>388</v>
      </c>
      <c r="AY9" s="93" t="s">
        <v>388</v>
      </c>
      <c r="AZ9" s="102" t="str">
        <f t="shared" ref="AZ9:AZ32" si="25">IF(SUM(AX9:AY9)=0,"",SUM(AX9:AY9))</f>
        <v/>
      </c>
      <c r="BA9" s="96" t="s">
        <v>388</v>
      </c>
      <c r="BB9" s="103" t="str">
        <f t="shared" ref="BB9:BB32" si="26">IF(AX9=0,"",AX9)</f>
        <v/>
      </c>
      <c r="BC9" s="103" t="str">
        <f t="shared" ref="BC9:BC32" si="27">IF(AY9=0,"",AY9)</f>
        <v/>
      </c>
      <c r="BD9" s="104" t="str">
        <f t="shared" ref="BD9:BD32" si="28">IF(SUM(BA9:BC9)=0,"",SUM(BA9:BC9))</f>
        <v/>
      </c>
      <c r="BE9" s="72"/>
      <c r="BF9" s="72"/>
      <c r="BG9" s="72"/>
      <c r="BH9" s="72"/>
      <c r="BI9" s="184"/>
      <c r="BJ9" s="67" t="str">
        <f t="shared" ref="BJ9:BJ32" si="29">IF(R9=X9,"","tikrinti")</f>
        <v>tikrinti</v>
      </c>
      <c r="BK9" s="67" t="str">
        <f t="shared" ref="BK9:BK32" si="30">IF(R9=Y9,"","tikrinti")</f>
        <v>tikrinti</v>
      </c>
      <c r="BL9" s="67" t="str">
        <f t="shared" ref="BL9:BL32" si="31">IF(R9=Z9,"","tikrinti")</f>
        <v>tikrinti</v>
      </c>
      <c r="BM9" s="67" t="str">
        <f t="shared" ref="BM9:BM32" si="32">IF(R9=SUM(AM9,AW9),"","tikrinti")</f>
        <v/>
      </c>
      <c r="BN9" s="67" t="str">
        <f t="shared" ref="BN9:BN32" si="33">IF(R9=AN9,"","tikrinti")</f>
        <v>tikrinti</v>
      </c>
      <c r="BO9" s="67" t="str">
        <f t="shared" ref="BO9:BO32" si="34">IF(R9=SUM(AM9,AW9),"","tikrinti")</f>
        <v/>
      </c>
      <c r="BP9" s="67" t="str">
        <f t="shared" ref="BP9:BP32" si="35">IF(R9=AZ9,"","tikrinti")</f>
        <v>tikrinti</v>
      </c>
      <c r="BQ9" s="67" t="str">
        <f t="shared" ref="BQ9:BQ32" si="36">IF(R9=BD9,"","tikrinti")</f>
        <v>tikrinti</v>
      </c>
      <c r="BR9" s="192" t="str">
        <f t="shared" ref="BR9:BR32" si="37">IF(COUNTIF(BS9:CA9,"false")&gt;0,"tikrinti","")</f>
        <v/>
      </c>
      <c r="BS9" s="136" t="b">
        <f t="shared" ref="BS9:BS32" si="38">_xlfn.ISFORMULA(R9)</f>
        <v>1</v>
      </c>
      <c r="BT9" s="136" t="b">
        <f t="shared" ref="BT9:BT25" si="39">_xlfn.ISFORMULA(X9)</f>
        <v>1</v>
      </c>
      <c r="BU9" s="136" t="b">
        <f t="shared" ref="BU9:BU32" si="40">_xlfn.ISFORMULA(AM9)</f>
        <v>1</v>
      </c>
      <c r="BV9" s="136" t="b">
        <f t="shared" ref="BV9:BV32" si="41">_xlfn.ISFORMULA(AN9)</f>
        <v>1</v>
      </c>
      <c r="BW9" s="136" t="b">
        <f t="shared" ref="BW9:BW32" si="42">_xlfn.ISFORMULA(AW9)</f>
        <v>1</v>
      </c>
      <c r="BX9" s="136" t="b">
        <f t="shared" ref="BX9:BX32" si="43">_xlfn.ISFORMULA(AZ9)</f>
        <v>1</v>
      </c>
      <c r="BY9" s="136" t="b">
        <f t="shared" ref="BY9:BY32" si="44">_xlfn.ISFORMULA(BB9)</f>
        <v>1</v>
      </c>
      <c r="BZ9" s="136" t="b">
        <f t="shared" ref="BZ9:BZ32" si="45">_xlfn.ISFORMULA(BC9)</f>
        <v>1</v>
      </c>
      <c r="CA9" s="136" t="b">
        <f t="shared" ref="CA9:CA32" si="46">_xlfn.ISFORMULA(BD9)</f>
        <v>1</v>
      </c>
      <c r="CB9" s="140"/>
    </row>
    <row r="10" spans="1:80" ht="38.25">
      <c r="A10" s="190">
        <v>2</v>
      </c>
      <c r="B10" s="106" t="s">
        <v>33</v>
      </c>
      <c r="C10" s="107" t="s">
        <v>201</v>
      </c>
      <c r="D10" s="108" t="s">
        <v>68</v>
      </c>
      <c r="E10" s="134" t="s">
        <v>644</v>
      </c>
      <c r="F10" s="108" t="s">
        <v>28</v>
      </c>
      <c r="G10" s="108" t="s">
        <v>388</v>
      </c>
      <c r="H10" s="108" t="s">
        <v>37</v>
      </c>
      <c r="I10" s="109" t="s">
        <v>45</v>
      </c>
      <c r="J10" s="106" t="s">
        <v>45</v>
      </c>
      <c r="K10" s="106" t="str">
        <f t="shared" si="19"/>
        <v/>
      </c>
      <c r="L10" s="106"/>
      <c r="M10" s="85"/>
      <c r="N10" s="109" t="s">
        <v>67</v>
      </c>
      <c r="O10" s="93">
        <v>13</v>
      </c>
      <c r="P10" s="93">
        <v>1</v>
      </c>
      <c r="Q10" s="94" t="s">
        <v>388</v>
      </c>
      <c r="R10" s="102">
        <f t="shared" si="20"/>
        <v>14</v>
      </c>
      <c r="S10" s="90" t="s">
        <v>544</v>
      </c>
      <c r="T10" s="90" t="s">
        <v>205</v>
      </c>
      <c r="U10" s="90" t="s">
        <v>545</v>
      </c>
      <c r="V10" s="91" t="s">
        <v>546</v>
      </c>
      <c r="W10" s="90" t="s">
        <v>388</v>
      </c>
      <c r="X10" s="135" t="str">
        <f t="shared" si="21"/>
        <v/>
      </c>
      <c r="Y10" s="97" t="s">
        <v>388</v>
      </c>
      <c r="Z10" s="138" t="s">
        <v>388</v>
      </c>
      <c r="AA10" s="93" t="s">
        <v>388</v>
      </c>
      <c r="AB10" s="93" t="s">
        <v>388</v>
      </c>
      <c r="AC10" s="93" t="s">
        <v>388</v>
      </c>
      <c r="AD10" s="93" t="s">
        <v>388</v>
      </c>
      <c r="AE10" s="93">
        <v>14</v>
      </c>
      <c r="AF10" s="93" t="s">
        <v>388</v>
      </c>
      <c r="AG10" s="93" t="s">
        <v>388</v>
      </c>
      <c r="AH10" s="93" t="s">
        <v>388</v>
      </c>
      <c r="AI10" s="93" t="s">
        <v>388</v>
      </c>
      <c r="AJ10" s="93" t="s">
        <v>388</v>
      </c>
      <c r="AK10" s="93" t="s">
        <v>388</v>
      </c>
      <c r="AL10" s="93" t="s">
        <v>388</v>
      </c>
      <c r="AM10" s="191">
        <f t="shared" si="22"/>
        <v>14</v>
      </c>
      <c r="AN10" s="137" t="str">
        <f t="shared" si="23"/>
        <v/>
      </c>
      <c r="AO10" s="93" t="s">
        <v>388</v>
      </c>
      <c r="AP10" s="93" t="s">
        <v>388</v>
      </c>
      <c r="AQ10" s="93" t="s">
        <v>388</v>
      </c>
      <c r="AR10" s="93" t="s">
        <v>388</v>
      </c>
      <c r="AS10" s="93" t="s">
        <v>388</v>
      </c>
      <c r="AT10" s="93" t="s">
        <v>388</v>
      </c>
      <c r="AU10" s="93" t="s">
        <v>388</v>
      </c>
      <c r="AV10" s="93" t="s">
        <v>388</v>
      </c>
      <c r="AW10" s="175" t="str">
        <f t="shared" si="24"/>
        <v/>
      </c>
      <c r="AX10" s="93" t="s">
        <v>388</v>
      </c>
      <c r="AY10" s="93" t="s">
        <v>388</v>
      </c>
      <c r="AZ10" s="102" t="str">
        <f t="shared" si="25"/>
        <v/>
      </c>
      <c r="BA10" s="96" t="s">
        <v>388</v>
      </c>
      <c r="BB10" s="103" t="str">
        <f t="shared" si="26"/>
        <v/>
      </c>
      <c r="BC10" s="103" t="str">
        <f t="shared" si="27"/>
        <v/>
      </c>
      <c r="BD10" s="104" t="str">
        <f t="shared" si="28"/>
        <v/>
      </c>
      <c r="BE10" s="72"/>
      <c r="BF10" s="72"/>
      <c r="BG10" s="72"/>
      <c r="BH10" s="72"/>
      <c r="BI10" s="184"/>
      <c r="BJ10" s="67" t="str">
        <f t="shared" si="29"/>
        <v>tikrinti</v>
      </c>
      <c r="BK10" s="67" t="str">
        <f t="shared" si="30"/>
        <v>tikrinti</v>
      </c>
      <c r="BL10" s="67" t="str">
        <f t="shared" si="31"/>
        <v>tikrinti</v>
      </c>
      <c r="BM10" s="67" t="str">
        <f t="shared" si="32"/>
        <v/>
      </c>
      <c r="BN10" s="67" t="str">
        <f t="shared" si="33"/>
        <v>tikrinti</v>
      </c>
      <c r="BO10" s="67" t="str">
        <f t="shared" si="34"/>
        <v/>
      </c>
      <c r="BP10" s="67" t="str">
        <f t="shared" si="35"/>
        <v>tikrinti</v>
      </c>
      <c r="BQ10" s="67" t="str">
        <f t="shared" si="36"/>
        <v>tikrinti</v>
      </c>
      <c r="BR10" s="192" t="str">
        <f t="shared" si="37"/>
        <v/>
      </c>
      <c r="BS10" s="136" t="b">
        <f t="shared" si="38"/>
        <v>1</v>
      </c>
      <c r="BT10" s="136" t="b">
        <f t="shared" si="39"/>
        <v>1</v>
      </c>
      <c r="BU10" s="136" t="b">
        <f t="shared" si="40"/>
        <v>1</v>
      </c>
      <c r="BV10" s="136" t="b">
        <f t="shared" si="41"/>
        <v>1</v>
      </c>
      <c r="BW10" s="136" t="b">
        <f t="shared" si="42"/>
        <v>1</v>
      </c>
      <c r="BX10" s="136" t="b">
        <f t="shared" si="43"/>
        <v>1</v>
      </c>
      <c r="BY10" s="136" t="b">
        <f t="shared" si="44"/>
        <v>1</v>
      </c>
      <c r="BZ10" s="136" t="b">
        <f t="shared" si="45"/>
        <v>1</v>
      </c>
      <c r="CA10" s="136" t="b">
        <f t="shared" si="46"/>
        <v>1</v>
      </c>
      <c r="CB10" s="140"/>
    </row>
    <row r="11" spans="1:80" ht="38.25">
      <c r="A11" s="190">
        <v>3</v>
      </c>
      <c r="B11" s="106" t="s">
        <v>33</v>
      </c>
      <c r="C11" s="107" t="s">
        <v>201</v>
      </c>
      <c r="D11" s="108" t="s">
        <v>68</v>
      </c>
      <c r="E11" s="134" t="s">
        <v>645</v>
      </c>
      <c r="F11" s="108" t="s">
        <v>28</v>
      </c>
      <c r="G11" s="108" t="s">
        <v>388</v>
      </c>
      <c r="H11" s="108" t="s">
        <v>37</v>
      </c>
      <c r="I11" s="109" t="s">
        <v>34</v>
      </c>
      <c r="J11" s="106" t="s">
        <v>34</v>
      </c>
      <c r="K11" s="106" t="str">
        <f t="shared" si="19"/>
        <v/>
      </c>
      <c r="L11" s="106"/>
      <c r="M11" s="85"/>
      <c r="N11" s="84" t="s">
        <v>50</v>
      </c>
      <c r="O11" s="93">
        <v>11</v>
      </c>
      <c r="P11" s="93">
        <v>1</v>
      </c>
      <c r="Q11" s="94"/>
      <c r="R11" s="102">
        <f t="shared" si="20"/>
        <v>12</v>
      </c>
      <c r="S11" s="90" t="s">
        <v>548</v>
      </c>
      <c r="T11" s="90" t="s">
        <v>205</v>
      </c>
      <c r="U11" s="90" t="s">
        <v>549</v>
      </c>
      <c r="V11" s="91" t="s">
        <v>550</v>
      </c>
      <c r="W11" s="90" t="s">
        <v>388</v>
      </c>
      <c r="X11" s="135" t="str">
        <f t="shared" si="21"/>
        <v/>
      </c>
      <c r="Y11" s="97" t="s">
        <v>388</v>
      </c>
      <c r="Z11" s="131" t="s">
        <v>388</v>
      </c>
      <c r="AA11" s="93" t="s">
        <v>388</v>
      </c>
      <c r="AB11" s="93" t="s">
        <v>388</v>
      </c>
      <c r="AC11" s="93" t="s">
        <v>388</v>
      </c>
      <c r="AD11" s="93" t="s">
        <v>388</v>
      </c>
      <c r="AE11" s="93" t="s">
        <v>388</v>
      </c>
      <c r="AF11" s="93">
        <v>12</v>
      </c>
      <c r="AG11" s="93" t="s">
        <v>388</v>
      </c>
      <c r="AH11" s="93" t="s">
        <v>388</v>
      </c>
      <c r="AI11" s="93" t="s">
        <v>388</v>
      </c>
      <c r="AJ11" s="93" t="s">
        <v>388</v>
      </c>
      <c r="AK11" s="93" t="s">
        <v>388</v>
      </c>
      <c r="AL11" s="93" t="s">
        <v>388</v>
      </c>
      <c r="AM11" s="191">
        <f t="shared" si="22"/>
        <v>12</v>
      </c>
      <c r="AN11" s="137" t="str">
        <f t="shared" si="23"/>
        <v/>
      </c>
      <c r="AO11" s="93" t="s">
        <v>388</v>
      </c>
      <c r="AP11" s="93" t="s">
        <v>388</v>
      </c>
      <c r="AQ11" s="93" t="s">
        <v>388</v>
      </c>
      <c r="AR11" s="93" t="s">
        <v>388</v>
      </c>
      <c r="AS11" s="93" t="s">
        <v>388</v>
      </c>
      <c r="AT11" s="93" t="s">
        <v>388</v>
      </c>
      <c r="AU11" s="93" t="s">
        <v>388</v>
      </c>
      <c r="AV11" s="93" t="s">
        <v>388</v>
      </c>
      <c r="AW11" s="175" t="str">
        <f t="shared" si="24"/>
        <v/>
      </c>
      <c r="AX11" s="93" t="s">
        <v>388</v>
      </c>
      <c r="AY11" s="93" t="s">
        <v>388</v>
      </c>
      <c r="AZ11" s="102" t="str">
        <f t="shared" si="25"/>
        <v/>
      </c>
      <c r="BA11" s="96" t="s">
        <v>388</v>
      </c>
      <c r="BB11" s="103" t="str">
        <f t="shared" si="26"/>
        <v/>
      </c>
      <c r="BC11" s="103" t="str">
        <f t="shared" si="27"/>
        <v/>
      </c>
      <c r="BD11" s="104" t="str">
        <f t="shared" si="28"/>
        <v/>
      </c>
      <c r="BE11" s="72"/>
      <c r="BF11" s="72"/>
      <c r="BG11" s="72"/>
      <c r="BH11" s="72"/>
      <c r="BI11" s="184"/>
      <c r="BJ11" s="67" t="str">
        <f t="shared" si="29"/>
        <v>tikrinti</v>
      </c>
      <c r="BK11" s="67" t="str">
        <f t="shared" si="30"/>
        <v>tikrinti</v>
      </c>
      <c r="BL11" s="67" t="str">
        <f t="shared" si="31"/>
        <v>tikrinti</v>
      </c>
      <c r="BM11" s="67" t="str">
        <f t="shared" si="32"/>
        <v/>
      </c>
      <c r="BN11" s="67" t="str">
        <f t="shared" si="33"/>
        <v>tikrinti</v>
      </c>
      <c r="BO11" s="67" t="str">
        <f t="shared" si="34"/>
        <v/>
      </c>
      <c r="BP11" s="67" t="str">
        <f t="shared" si="35"/>
        <v>tikrinti</v>
      </c>
      <c r="BQ11" s="67" t="str">
        <f t="shared" si="36"/>
        <v>tikrinti</v>
      </c>
      <c r="BR11" s="192" t="str">
        <f t="shared" si="37"/>
        <v/>
      </c>
      <c r="BS11" s="136" t="b">
        <f t="shared" si="38"/>
        <v>1</v>
      </c>
      <c r="BT11" s="136" t="b">
        <f t="shared" si="39"/>
        <v>1</v>
      </c>
      <c r="BU11" s="136" t="b">
        <f t="shared" si="40"/>
        <v>1</v>
      </c>
      <c r="BV11" s="136" t="b">
        <f t="shared" si="41"/>
        <v>1</v>
      </c>
      <c r="BW11" s="136" t="b">
        <f t="shared" si="42"/>
        <v>1</v>
      </c>
      <c r="BX11" s="136" t="b">
        <f t="shared" si="43"/>
        <v>1</v>
      </c>
      <c r="BY11" s="136" t="b">
        <f t="shared" si="44"/>
        <v>1</v>
      </c>
      <c r="BZ11" s="136" t="b">
        <f t="shared" si="45"/>
        <v>1</v>
      </c>
      <c r="CA11" s="136" t="b">
        <f t="shared" si="46"/>
        <v>1</v>
      </c>
      <c r="CB11" s="140"/>
    </row>
    <row r="12" spans="1:80" ht="38.25">
      <c r="A12" s="190">
        <v>4</v>
      </c>
      <c r="B12" s="112" t="s">
        <v>33</v>
      </c>
      <c r="C12" s="113" t="s">
        <v>201</v>
      </c>
      <c r="D12" s="108" t="s">
        <v>68</v>
      </c>
      <c r="E12" s="134" t="s">
        <v>646</v>
      </c>
      <c r="F12" s="108" t="s">
        <v>35</v>
      </c>
      <c r="G12" s="108" t="s">
        <v>331</v>
      </c>
      <c r="H12" s="108" t="s">
        <v>38</v>
      </c>
      <c r="I12" s="109">
        <v>0</v>
      </c>
      <c r="J12" s="106" t="s">
        <v>45</v>
      </c>
      <c r="K12" s="106" t="str">
        <f t="shared" si="19"/>
        <v/>
      </c>
      <c r="L12" s="106"/>
      <c r="M12" s="85"/>
      <c r="N12" s="84" t="s">
        <v>50</v>
      </c>
      <c r="O12" s="93">
        <v>18</v>
      </c>
      <c r="P12" s="93">
        <v>1</v>
      </c>
      <c r="Q12" s="94" t="s">
        <v>388</v>
      </c>
      <c r="R12" s="102">
        <f t="shared" si="20"/>
        <v>19</v>
      </c>
      <c r="S12" s="90" t="s">
        <v>404</v>
      </c>
      <c r="T12" s="90" t="s">
        <v>205</v>
      </c>
      <c r="U12" s="90" t="s">
        <v>405</v>
      </c>
      <c r="V12" s="91" t="s">
        <v>406</v>
      </c>
      <c r="W12" s="90" t="s">
        <v>388</v>
      </c>
      <c r="X12" s="135" t="str">
        <f t="shared" si="21"/>
        <v/>
      </c>
      <c r="Y12" s="97" t="s">
        <v>388</v>
      </c>
      <c r="Z12" s="131" t="s">
        <v>388</v>
      </c>
      <c r="AA12" s="93" t="s">
        <v>388</v>
      </c>
      <c r="AB12" s="93" t="s">
        <v>388</v>
      </c>
      <c r="AC12" s="93" t="s">
        <v>388</v>
      </c>
      <c r="AD12" s="93" t="s">
        <v>388</v>
      </c>
      <c r="AE12" s="93" t="s">
        <v>388</v>
      </c>
      <c r="AF12" s="93" t="s">
        <v>388</v>
      </c>
      <c r="AG12" s="93" t="s">
        <v>388</v>
      </c>
      <c r="AH12" s="93" t="s">
        <v>388</v>
      </c>
      <c r="AI12" s="93" t="s">
        <v>388</v>
      </c>
      <c r="AJ12" s="93" t="s">
        <v>388</v>
      </c>
      <c r="AK12" s="93" t="s">
        <v>388</v>
      </c>
      <c r="AL12" s="93" t="s">
        <v>388</v>
      </c>
      <c r="AM12" s="191" t="str">
        <f t="shared" si="22"/>
        <v/>
      </c>
      <c r="AN12" s="137" t="str">
        <f t="shared" si="23"/>
        <v/>
      </c>
      <c r="AO12" s="93" t="s">
        <v>388</v>
      </c>
      <c r="AP12" s="93" t="s">
        <v>388</v>
      </c>
      <c r="AQ12" s="93" t="s">
        <v>388</v>
      </c>
      <c r="AR12" s="93" t="s">
        <v>388</v>
      </c>
      <c r="AS12" s="93" t="s">
        <v>388</v>
      </c>
      <c r="AT12" s="93" t="s">
        <v>388</v>
      </c>
      <c r="AU12" s="93" t="s">
        <v>388</v>
      </c>
      <c r="AV12" s="93" t="s">
        <v>388</v>
      </c>
      <c r="AW12" s="175" t="str">
        <f t="shared" si="24"/>
        <v/>
      </c>
      <c r="AX12" s="93" t="s">
        <v>388</v>
      </c>
      <c r="AY12" s="93" t="s">
        <v>388</v>
      </c>
      <c r="AZ12" s="102" t="str">
        <f t="shared" si="25"/>
        <v/>
      </c>
      <c r="BA12" s="96">
        <v>19</v>
      </c>
      <c r="BB12" s="103" t="str">
        <f t="shared" si="26"/>
        <v/>
      </c>
      <c r="BC12" s="103" t="str">
        <f t="shared" si="27"/>
        <v/>
      </c>
      <c r="BD12" s="104">
        <f t="shared" si="28"/>
        <v>19</v>
      </c>
      <c r="BE12" s="72"/>
      <c r="BF12" s="72"/>
      <c r="BG12" s="72"/>
      <c r="BH12" s="72"/>
      <c r="BI12" s="183"/>
      <c r="BJ12" s="67" t="str">
        <f t="shared" si="29"/>
        <v>tikrinti</v>
      </c>
      <c r="BK12" s="67" t="str">
        <f t="shared" si="30"/>
        <v>tikrinti</v>
      </c>
      <c r="BL12" s="67" t="str">
        <f t="shared" si="31"/>
        <v>tikrinti</v>
      </c>
      <c r="BM12" s="67" t="str">
        <f t="shared" si="32"/>
        <v>tikrinti</v>
      </c>
      <c r="BN12" s="67" t="str">
        <f t="shared" si="33"/>
        <v>tikrinti</v>
      </c>
      <c r="BO12" s="67" t="str">
        <f t="shared" si="34"/>
        <v>tikrinti</v>
      </c>
      <c r="BP12" s="67" t="str">
        <f t="shared" si="35"/>
        <v>tikrinti</v>
      </c>
      <c r="BQ12" s="67" t="str">
        <f t="shared" si="36"/>
        <v/>
      </c>
      <c r="BR12" s="192" t="str">
        <f t="shared" si="37"/>
        <v/>
      </c>
      <c r="BS12" s="136" t="b">
        <f t="shared" si="38"/>
        <v>1</v>
      </c>
      <c r="BT12" s="136" t="b">
        <f t="shared" si="39"/>
        <v>1</v>
      </c>
      <c r="BU12" s="136" t="b">
        <f t="shared" si="40"/>
        <v>1</v>
      </c>
      <c r="BV12" s="136" t="b">
        <f t="shared" si="41"/>
        <v>1</v>
      </c>
      <c r="BW12" s="136" t="b">
        <f t="shared" si="42"/>
        <v>1</v>
      </c>
      <c r="BX12" s="136" t="b">
        <f t="shared" si="43"/>
        <v>1</v>
      </c>
      <c r="BY12" s="136" t="b">
        <f t="shared" si="44"/>
        <v>1</v>
      </c>
      <c r="BZ12" s="136" t="b">
        <f t="shared" si="45"/>
        <v>1</v>
      </c>
      <c r="CA12" s="136" t="b">
        <f t="shared" si="46"/>
        <v>1</v>
      </c>
      <c r="CB12" s="140"/>
    </row>
    <row r="13" spans="1:80" ht="38.25">
      <c r="A13" s="190">
        <v>5</v>
      </c>
      <c r="B13" s="106" t="s">
        <v>33</v>
      </c>
      <c r="C13" s="107" t="s">
        <v>201</v>
      </c>
      <c r="D13" s="108" t="s">
        <v>68</v>
      </c>
      <c r="E13" s="134" t="s">
        <v>647</v>
      </c>
      <c r="F13" s="108" t="s">
        <v>35</v>
      </c>
      <c r="G13" s="108" t="s">
        <v>327</v>
      </c>
      <c r="H13" s="108" t="s">
        <v>37</v>
      </c>
      <c r="I13" s="109" t="s">
        <v>34</v>
      </c>
      <c r="J13" s="106" t="s">
        <v>34</v>
      </c>
      <c r="K13" s="106" t="str">
        <f t="shared" si="19"/>
        <v/>
      </c>
      <c r="L13" s="106"/>
      <c r="M13" s="85"/>
      <c r="N13" s="109" t="s">
        <v>67</v>
      </c>
      <c r="O13" s="93">
        <v>30</v>
      </c>
      <c r="P13" s="93">
        <v>2</v>
      </c>
      <c r="Q13" s="94" t="s">
        <v>388</v>
      </c>
      <c r="R13" s="102">
        <f t="shared" si="20"/>
        <v>32</v>
      </c>
      <c r="S13" s="90" t="s">
        <v>397</v>
      </c>
      <c r="T13" s="90" t="s">
        <v>205</v>
      </c>
      <c r="U13" s="90">
        <v>861614410</v>
      </c>
      <c r="V13" s="91" t="s">
        <v>398</v>
      </c>
      <c r="W13" s="90" t="s">
        <v>624</v>
      </c>
      <c r="X13" s="135" t="str">
        <f t="shared" si="21"/>
        <v/>
      </c>
      <c r="Y13" s="97" t="s">
        <v>388</v>
      </c>
      <c r="Z13" s="131" t="s">
        <v>388</v>
      </c>
      <c r="AA13" s="93" t="s">
        <v>388</v>
      </c>
      <c r="AB13" s="93" t="s">
        <v>388</v>
      </c>
      <c r="AC13" s="93" t="s">
        <v>388</v>
      </c>
      <c r="AD13" s="93" t="s">
        <v>388</v>
      </c>
      <c r="AE13" s="93" t="s">
        <v>388</v>
      </c>
      <c r="AF13" s="93" t="s">
        <v>388</v>
      </c>
      <c r="AG13" s="93" t="s">
        <v>388</v>
      </c>
      <c r="AH13" s="93" t="s">
        <v>388</v>
      </c>
      <c r="AI13" s="93" t="s">
        <v>388</v>
      </c>
      <c r="AJ13" s="93" t="s">
        <v>388</v>
      </c>
      <c r="AK13" s="93" t="s">
        <v>388</v>
      </c>
      <c r="AL13" s="93" t="s">
        <v>388</v>
      </c>
      <c r="AM13" s="191" t="str">
        <f t="shared" si="22"/>
        <v/>
      </c>
      <c r="AN13" s="137" t="str">
        <f t="shared" si="23"/>
        <v/>
      </c>
      <c r="AO13" s="93" t="s">
        <v>388</v>
      </c>
      <c r="AP13" s="93" t="s">
        <v>388</v>
      </c>
      <c r="AQ13" s="93" t="s">
        <v>388</v>
      </c>
      <c r="AR13" s="93" t="s">
        <v>388</v>
      </c>
      <c r="AS13" s="93" t="s">
        <v>388</v>
      </c>
      <c r="AT13" s="93" t="s">
        <v>388</v>
      </c>
      <c r="AU13" s="93" t="s">
        <v>388</v>
      </c>
      <c r="AV13" s="93" t="s">
        <v>388</v>
      </c>
      <c r="AW13" s="175" t="str">
        <f t="shared" si="24"/>
        <v/>
      </c>
      <c r="AX13" s="93" t="s">
        <v>388</v>
      </c>
      <c r="AY13" s="93" t="s">
        <v>388</v>
      </c>
      <c r="AZ13" s="102" t="str">
        <f t="shared" si="25"/>
        <v/>
      </c>
      <c r="BA13" s="96">
        <v>32</v>
      </c>
      <c r="BB13" s="103" t="str">
        <f t="shared" si="26"/>
        <v/>
      </c>
      <c r="BC13" s="103" t="str">
        <f t="shared" si="27"/>
        <v/>
      </c>
      <c r="BD13" s="104">
        <f t="shared" si="28"/>
        <v>32</v>
      </c>
      <c r="BE13" s="72"/>
      <c r="BF13" s="72"/>
      <c r="BG13" s="72"/>
      <c r="BH13" s="72"/>
      <c r="BI13" s="183"/>
      <c r="BJ13" s="67" t="str">
        <f t="shared" si="29"/>
        <v>tikrinti</v>
      </c>
      <c r="BK13" s="67" t="str">
        <f t="shared" si="30"/>
        <v>tikrinti</v>
      </c>
      <c r="BL13" s="67" t="str">
        <f t="shared" si="31"/>
        <v>tikrinti</v>
      </c>
      <c r="BM13" s="67" t="str">
        <f t="shared" si="32"/>
        <v>tikrinti</v>
      </c>
      <c r="BN13" s="67" t="str">
        <f t="shared" si="33"/>
        <v>tikrinti</v>
      </c>
      <c r="BO13" s="67" t="str">
        <f t="shared" si="34"/>
        <v>tikrinti</v>
      </c>
      <c r="BP13" s="67" t="str">
        <f t="shared" si="35"/>
        <v>tikrinti</v>
      </c>
      <c r="BQ13" s="67" t="str">
        <f t="shared" si="36"/>
        <v/>
      </c>
      <c r="BR13" s="192" t="str">
        <f t="shared" si="37"/>
        <v/>
      </c>
      <c r="BS13" s="136" t="b">
        <f t="shared" si="38"/>
        <v>1</v>
      </c>
      <c r="BT13" s="136" t="b">
        <f t="shared" si="39"/>
        <v>1</v>
      </c>
      <c r="BU13" s="136" t="b">
        <f t="shared" si="40"/>
        <v>1</v>
      </c>
      <c r="BV13" s="136" t="b">
        <f t="shared" si="41"/>
        <v>1</v>
      </c>
      <c r="BW13" s="136" t="b">
        <f t="shared" si="42"/>
        <v>1</v>
      </c>
      <c r="BX13" s="136" t="b">
        <f t="shared" si="43"/>
        <v>1</v>
      </c>
      <c r="BY13" s="136" t="b">
        <f t="shared" si="44"/>
        <v>1</v>
      </c>
      <c r="BZ13" s="136" t="b">
        <f t="shared" si="45"/>
        <v>1</v>
      </c>
      <c r="CA13" s="136" t="b">
        <f t="shared" si="46"/>
        <v>1</v>
      </c>
      <c r="CB13" s="140"/>
    </row>
    <row r="14" spans="1:80" ht="38.25">
      <c r="A14" s="190">
        <v>6</v>
      </c>
      <c r="B14" s="106" t="s">
        <v>33</v>
      </c>
      <c r="C14" s="107" t="s">
        <v>201</v>
      </c>
      <c r="D14" s="108" t="s">
        <v>68</v>
      </c>
      <c r="E14" s="134" t="s">
        <v>648</v>
      </c>
      <c r="F14" s="108" t="s">
        <v>28</v>
      </c>
      <c r="G14" s="108" t="s">
        <v>388</v>
      </c>
      <c r="H14" s="108" t="s">
        <v>37</v>
      </c>
      <c r="I14" s="109">
        <v>0</v>
      </c>
      <c r="J14" s="106" t="s">
        <v>34</v>
      </c>
      <c r="K14" s="106" t="str">
        <f t="shared" si="19"/>
        <v/>
      </c>
      <c r="L14" s="106"/>
      <c r="M14" s="85"/>
      <c r="N14" s="84" t="s">
        <v>50</v>
      </c>
      <c r="O14" s="93">
        <v>11</v>
      </c>
      <c r="P14" s="93">
        <v>1</v>
      </c>
      <c r="Q14" s="94" t="s">
        <v>388</v>
      </c>
      <c r="R14" s="102">
        <f t="shared" si="20"/>
        <v>12</v>
      </c>
      <c r="S14" s="90" t="s">
        <v>389</v>
      </c>
      <c r="T14" s="90" t="s">
        <v>205</v>
      </c>
      <c r="U14" s="90" t="s">
        <v>547</v>
      </c>
      <c r="V14" s="91" t="s">
        <v>390</v>
      </c>
      <c r="W14" s="90" t="s">
        <v>388</v>
      </c>
      <c r="X14" s="135" t="str">
        <f t="shared" si="21"/>
        <v/>
      </c>
      <c r="Y14" s="97" t="s">
        <v>388</v>
      </c>
      <c r="Z14" s="131" t="s">
        <v>388</v>
      </c>
      <c r="AA14" s="93" t="s">
        <v>388</v>
      </c>
      <c r="AB14" s="93" t="s">
        <v>388</v>
      </c>
      <c r="AC14" s="93" t="s">
        <v>388</v>
      </c>
      <c r="AD14" s="93" t="s">
        <v>388</v>
      </c>
      <c r="AE14" s="93" t="s">
        <v>388</v>
      </c>
      <c r="AF14" s="93">
        <v>12</v>
      </c>
      <c r="AG14" s="93" t="s">
        <v>388</v>
      </c>
      <c r="AH14" s="93" t="s">
        <v>388</v>
      </c>
      <c r="AI14" s="93" t="s">
        <v>388</v>
      </c>
      <c r="AJ14" s="93" t="s">
        <v>388</v>
      </c>
      <c r="AK14" s="93" t="s">
        <v>388</v>
      </c>
      <c r="AL14" s="93" t="s">
        <v>388</v>
      </c>
      <c r="AM14" s="191">
        <f t="shared" si="22"/>
        <v>12</v>
      </c>
      <c r="AN14" s="137" t="str">
        <f t="shared" si="23"/>
        <v/>
      </c>
      <c r="AO14" s="93" t="s">
        <v>388</v>
      </c>
      <c r="AP14" s="93" t="s">
        <v>388</v>
      </c>
      <c r="AQ14" s="93" t="s">
        <v>388</v>
      </c>
      <c r="AR14" s="93" t="s">
        <v>388</v>
      </c>
      <c r="AS14" s="93" t="s">
        <v>388</v>
      </c>
      <c r="AT14" s="93" t="s">
        <v>388</v>
      </c>
      <c r="AU14" s="93" t="s">
        <v>388</v>
      </c>
      <c r="AV14" s="93" t="s">
        <v>388</v>
      </c>
      <c r="AW14" s="175" t="str">
        <f t="shared" si="24"/>
        <v/>
      </c>
      <c r="AX14" s="93" t="s">
        <v>388</v>
      </c>
      <c r="AY14" s="93" t="s">
        <v>388</v>
      </c>
      <c r="AZ14" s="102" t="str">
        <f t="shared" si="25"/>
        <v/>
      </c>
      <c r="BA14" s="96" t="s">
        <v>388</v>
      </c>
      <c r="BB14" s="103" t="str">
        <f t="shared" si="26"/>
        <v/>
      </c>
      <c r="BC14" s="103" t="str">
        <f t="shared" si="27"/>
        <v/>
      </c>
      <c r="BD14" s="104" t="str">
        <f t="shared" si="28"/>
        <v/>
      </c>
      <c r="BE14" s="72"/>
      <c r="BF14" s="72"/>
      <c r="BG14" s="72"/>
      <c r="BH14" s="72"/>
      <c r="BI14" s="184"/>
      <c r="BJ14" s="67" t="str">
        <f t="shared" si="29"/>
        <v>tikrinti</v>
      </c>
      <c r="BK14" s="67" t="str">
        <f t="shared" si="30"/>
        <v>tikrinti</v>
      </c>
      <c r="BL14" s="67" t="str">
        <f t="shared" si="31"/>
        <v>tikrinti</v>
      </c>
      <c r="BM14" s="67" t="str">
        <f t="shared" si="32"/>
        <v/>
      </c>
      <c r="BN14" s="67" t="str">
        <f t="shared" si="33"/>
        <v>tikrinti</v>
      </c>
      <c r="BO14" s="67" t="str">
        <f t="shared" si="34"/>
        <v/>
      </c>
      <c r="BP14" s="67" t="str">
        <f t="shared" si="35"/>
        <v>tikrinti</v>
      </c>
      <c r="BQ14" s="67" t="str">
        <f t="shared" si="36"/>
        <v>tikrinti</v>
      </c>
      <c r="BR14" s="192" t="str">
        <f t="shared" si="37"/>
        <v/>
      </c>
      <c r="BS14" s="136" t="b">
        <f t="shared" si="38"/>
        <v>1</v>
      </c>
      <c r="BT14" s="136" t="b">
        <f t="shared" si="39"/>
        <v>1</v>
      </c>
      <c r="BU14" s="136" t="b">
        <f t="shared" si="40"/>
        <v>1</v>
      </c>
      <c r="BV14" s="136" t="b">
        <f t="shared" si="41"/>
        <v>1</v>
      </c>
      <c r="BW14" s="136" t="b">
        <f t="shared" si="42"/>
        <v>1</v>
      </c>
      <c r="BX14" s="136" t="b">
        <f t="shared" si="43"/>
        <v>1</v>
      </c>
      <c r="BY14" s="136" t="b">
        <f t="shared" si="44"/>
        <v>1</v>
      </c>
      <c r="BZ14" s="136" t="b">
        <f t="shared" si="45"/>
        <v>1</v>
      </c>
      <c r="CA14" s="136" t="b">
        <f t="shared" si="46"/>
        <v>1</v>
      </c>
      <c r="CB14" s="140"/>
    </row>
    <row r="15" spans="1:80" ht="25.5">
      <c r="A15" s="190">
        <v>7</v>
      </c>
      <c r="B15" s="106" t="s">
        <v>33</v>
      </c>
      <c r="C15" s="107" t="s">
        <v>201</v>
      </c>
      <c r="D15" s="108" t="s">
        <v>68</v>
      </c>
      <c r="E15" s="134" t="s">
        <v>649</v>
      </c>
      <c r="F15" s="108" t="s">
        <v>35</v>
      </c>
      <c r="G15" s="108" t="s">
        <v>332</v>
      </c>
      <c r="H15" s="108" t="s">
        <v>37</v>
      </c>
      <c r="I15" s="109" t="s">
        <v>46</v>
      </c>
      <c r="J15" s="106" t="s">
        <v>46</v>
      </c>
      <c r="K15" s="106" t="str">
        <f t="shared" si="19"/>
        <v/>
      </c>
      <c r="L15" s="106"/>
      <c r="M15" s="85"/>
      <c r="N15" s="84" t="s">
        <v>50</v>
      </c>
      <c r="O15" s="93">
        <v>24</v>
      </c>
      <c r="P15" s="93">
        <v>1</v>
      </c>
      <c r="Q15" s="94" t="s">
        <v>388</v>
      </c>
      <c r="R15" s="102">
        <f t="shared" si="20"/>
        <v>25</v>
      </c>
      <c r="S15" s="90" t="s">
        <v>400</v>
      </c>
      <c r="T15" s="90" t="s">
        <v>205</v>
      </c>
      <c r="U15" s="90" t="s">
        <v>401</v>
      </c>
      <c r="V15" s="91" t="s">
        <v>390</v>
      </c>
      <c r="W15" s="90" t="s">
        <v>388</v>
      </c>
      <c r="X15" s="135" t="str">
        <f t="shared" si="21"/>
        <v/>
      </c>
      <c r="Y15" s="97" t="s">
        <v>388</v>
      </c>
      <c r="Z15" s="131" t="s">
        <v>388</v>
      </c>
      <c r="AA15" s="93" t="s">
        <v>388</v>
      </c>
      <c r="AB15" s="93" t="s">
        <v>388</v>
      </c>
      <c r="AC15" s="93" t="s">
        <v>388</v>
      </c>
      <c r="AD15" s="93" t="s">
        <v>388</v>
      </c>
      <c r="AE15" s="93" t="s">
        <v>388</v>
      </c>
      <c r="AF15" s="93" t="s">
        <v>388</v>
      </c>
      <c r="AG15" s="93" t="s">
        <v>388</v>
      </c>
      <c r="AH15" s="93" t="s">
        <v>388</v>
      </c>
      <c r="AI15" s="93" t="s">
        <v>388</v>
      </c>
      <c r="AJ15" s="93" t="s">
        <v>388</v>
      </c>
      <c r="AK15" s="93" t="s">
        <v>388</v>
      </c>
      <c r="AL15" s="93" t="s">
        <v>388</v>
      </c>
      <c r="AM15" s="191" t="str">
        <f t="shared" si="22"/>
        <v/>
      </c>
      <c r="AN15" s="137" t="str">
        <f t="shared" si="23"/>
        <v/>
      </c>
      <c r="AO15" s="93" t="s">
        <v>388</v>
      </c>
      <c r="AP15" s="93" t="s">
        <v>388</v>
      </c>
      <c r="AQ15" s="93" t="s">
        <v>388</v>
      </c>
      <c r="AR15" s="93" t="s">
        <v>388</v>
      </c>
      <c r="AS15" s="93" t="s">
        <v>388</v>
      </c>
      <c r="AT15" s="93" t="s">
        <v>388</v>
      </c>
      <c r="AU15" s="93" t="s">
        <v>388</v>
      </c>
      <c r="AV15" s="93" t="s">
        <v>388</v>
      </c>
      <c r="AW15" s="175" t="str">
        <f t="shared" si="24"/>
        <v/>
      </c>
      <c r="AX15" s="93" t="s">
        <v>388</v>
      </c>
      <c r="AY15" s="93" t="s">
        <v>388</v>
      </c>
      <c r="AZ15" s="102" t="str">
        <f t="shared" si="25"/>
        <v/>
      </c>
      <c r="BA15" s="96">
        <v>25</v>
      </c>
      <c r="BB15" s="103" t="str">
        <f t="shared" si="26"/>
        <v/>
      </c>
      <c r="BC15" s="103" t="str">
        <f t="shared" si="27"/>
        <v/>
      </c>
      <c r="BD15" s="104">
        <f t="shared" si="28"/>
        <v>25</v>
      </c>
      <c r="BE15" s="72"/>
      <c r="BF15" s="72"/>
      <c r="BG15" s="72"/>
      <c r="BH15" s="72"/>
      <c r="BI15" s="183"/>
      <c r="BJ15" s="67" t="str">
        <f t="shared" si="29"/>
        <v>tikrinti</v>
      </c>
      <c r="BK15" s="67" t="str">
        <f t="shared" si="30"/>
        <v>tikrinti</v>
      </c>
      <c r="BL15" s="67" t="str">
        <f t="shared" si="31"/>
        <v>tikrinti</v>
      </c>
      <c r="BM15" s="67" t="str">
        <f t="shared" si="32"/>
        <v>tikrinti</v>
      </c>
      <c r="BN15" s="67" t="str">
        <f t="shared" si="33"/>
        <v>tikrinti</v>
      </c>
      <c r="BO15" s="67" t="str">
        <f t="shared" si="34"/>
        <v>tikrinti</v>
      </c>
      <c r="BP15" s="67" t="str">
        <f t="shared" si="35"/>
        <v>tikrinti</v>
      </c>
      <c r="BQ15" s="67" t="str">
        <f t="shared" si="36"/>
        <v/>
      </c>
      <c r="BR15" s="192" t="str">
        <f t="shared" si="37"/>
        <v/>
      </c>
      <c r="BS15" s="136" t="b">
        <f t="shared" si="38"/>
        <v>1</v>
      </c>
      <c r="BT15" s="136" t="b">
        <f t="shared" si="39"/>
        <v>1</v>
      </c>
      <c r="BU15" s="136" t="b">
        <f t="shared" si="40"/>
        <v>1</v>
      </c>
      <c r="BV15" s="136" t="b">
        <f t="shared" si="41"/>
        <v>1</v>
      </c>
      <c r="BW15" s="136" t="b">
        <f t="shared" si="42"/>
        <v>1</v>
      </c>
      <c r="BX15" s="136" t="b">
        <f t="shared" si="43"/>
        <v>1</v>
      </c>
      <c r="BY15" s="136" t="b">
        <f t="shared" si="44"/>
        <v>1</v>
      </c>
      <c r="BZ15" s="136" t="b">
        <f t="shared" si="45"/>
        <v>1</v>
      </c>
      <c r="CA15" s="136" t="b">
        <f t="shared" si="46"/>
        <v>1</v>
      </c>
      <c r="CB15" s="140"/>
    </row>
    <row r="16" spans="1:80" ht="51">
      <c r="A16" s="190">
        <v>8</v>
      </c>
      <c r="B16" s="85" t="s">
        <v>33</v>
      </c>
      <c r="C16" s="107" t="s">
        <v>201</v>
      </c>
      <c r="D16" s="108" t="s">
        <v>68</v>
      </c>
      <c r="E16" s="134" t="s">
        <v>498</v>
      </c>
      <c r="F16" s="108" t="s">
        <v>48</v>
      </c>
      <c r="G16" s="108" t="s">
        <v>388</v>
      </c>
      <c r="H16" s="108" t="s">
        <v>37</v>
      </c>
      <c r="I16" s="109" t="s">
        <v>45</v>
      </c>
      <c r="J16" s="106"/>
      <c r="K16" s="106" t="str">
        <f t="shared" si="19"/>
        <v/>
      </c>
      <c r="L16" s="106"/>
      <c r="M16" s="85"/>
      <c r="N16" s="84" t="s">
        <v>50</v>
      </c>
      <c r="O16" s="93">
        <v>20</v>
      </c>
      <c r="P16" s="93">
        <v>2</v>
      </c>
      <c r="Q16" s="94" t="s">
        <v>388</v>
      </c>
      <c r="R16" s="102">
        <f t="shared" si="20"/>
        <v>22</v>
      </c>
      <c r="S16" s="90" t="s">
        <v>389</v>
      </c>
      <c r="T16" s="90" t="s">
        <v>205</v>
      </c>
      <c r="U16" s="90" t="s">
        <v>499</v>
      </c>
      <c r="V16" s="91" t="s">
        <v>390</v>
      </c>
      <c r="W16" s="90" t="s">
        <v>500</v>
      </c>
      <c r="X16" s="135" t="str">
        <f t="shared" si="21"/>
        <v/>
      </c>
      <c r="Y16" s="97" t="s">
        <v>388</v>
      </c>
      <c r="Z16" s="131" t="s">
        <v>388</v>
      </c>
      <c r="AA16" s="93" t="s">
        <v>388</v>
      </c>
      <c r="AB16" s="93" t="s">
        <v>388</v>
      </c>
      <c r="AC16" s="93" t="s">
        <v>388</v>
      </c>
      <c r="AD16" s="93" t="s">
        <v>388</v>
      </c>
      <c r="AE16" s="93" t="s">
        <v>388</v>
      </c>
      <c r="AF16" s="93" t="s">
        <v>388</v>
      </c>
      <c r="AG16" s="93" t="s">
        <v>388</v>
      </c>
      <c r="AH16" s="93" t="s">
        <v>388</v>
      </c>
      <c r="AI16" s="93" t="s">
        <v>388</v>
      </c>
      <c r="AJ16" s="93" t="s">
        <v>388</v>
      </c>
      <c r="AK16" s="93" t="s">
        <v>388</v>
      </c>
      <c r="AL16" s="93" t="s">
        <v>388</v>
      </c>
      <c r="AM16" s="191" t="str">
        <f t="shared" si="22"/>
        <v/>
      </c>
      <c r="AN16" s="137" t="str">
        <f t="shared" si="23"/>
        <v/>
      </c>
      <c r="AO16" s="93" t="s">
        <v>388</v>
      </c>
      <c r="AP16" s="93" t="s">
        <v>388</v>
      </c>
      <c r="AQ16" s="93" t="s">
        <v>388</v>
      </c>
      <c r="AR16" s="93" t="s">
        <v>388</v>
      </c>
      <c r="AS16" s="93" t="s">
        <v>388</v>
      </c>
      <c r="AT16" s="93" t="s">
        <v>388</v>
      </c>
      <c r="AU16" s="93" t="s">
        <v>388</v>
      </c>
      <c r="AV16" s="93" t="s">
        <v>388</v>
      </c>
      <c r="AW16" s="175" t="str">
        <f t="shared" si="24"/>
        <v/>
      </c>
      <c r="AX16" s="93">
        <v>22</v>
      </c>
      <c r="AY16" s="93" t="s">
        <v>388</v>
      </c>
      <c r="AZ16" s="102">
        <f t="shared" si="25"/>
        <v>22</v>
      </c>
      <c r="BA16" s="96" t="s">
        <v>388</v>
      </c>
      <c r="BB16" s="103">
        <f t="shared" si="26"/>
        <v>22</v>
      </c>
      <c r="BC16" s="103" t="str">
        <f t="shared" si="27"/>
        <v/>
      </c>
      <c r="BD16" s="104">
        <f t="shared" si="28"/>
        <v>22</v>
      </c>
      <c r="BE16" s="72"/>
      <c r="BF16" s="72"/>
      <c r="BG16" s="72"/>
      <c r="BH16" s="72"/>
      <c r="BI16" s="184"/>
      <c r="BJ16" s="67" t="str">
        <f t="shared" si="29"/>
        <v>tikrinti</v>
      </c>
      <c r="BK16" s="67" t="str">
        <f t="shared" si="30"/>
        <v>tikrinti</v>
      </c>
      <c r="BL16" s="67" t="str">
        <f t="shared" si="31"/>
        <v>tikrinti</v>
      </c>
      <c r="BM16" s="67" t="str">
        <f t="shared" si="32"/>
        <v>tikrinti</v>
      </c>
      <c r="BN16" s="67" t="str">
        <f t="shared" si="33"/>
        <v>tikrinti</v>
      </c>
      <c r="BO16" s="67" t="str">
        <f t="shared" si="34"/>
        <v>tikrinti</v>
      </c>
      <c r="BP16" s="67" t="str">
        <f t="shared" si="35"/>
        <v/>
      </c>
      <c r="BQ16" s="67" t="str">
        <f t="shared" si="36"/>
        <v/>
      </c>
      <c r="BR16" s="192" t="str">
        <f t="shared" si="37"/>
        <v/>
      </c>
      <c r="BS16" s="136" t="b">
        <f t="shared" si="38"/>
        <v>1</v>
      </c>
      <c r="BT16" s="136" t="b">
        <f t="shared" si="39"/>
        <v>1</v>
      </c>
      <c r="BU16" s="136" t="b">
        <f t="shared" si="40"/>
        <v>1</v>
      </c>
      <c r="BV16" s="136" t="b">
        <f t="shared" si="41"/>
        <v>1</v>
      </c>
      <c r="BW16" s="136" t="b">
        <f t="shared" si="42"/>
        <v>1</v>
      </c>
      <c r="BX16" s="136" t="b">
        <f t="shared" si="43"/>
        <v>1</v>
      </c>
      <c r="BY16" s="136" t="b">
        <f t="shared" si="44"/>
        <v>1</v>
      </c>
      <c r="BZ16" s="136" t="b">
        <f t="shared" si="45"/>
        <v>1</v>
      </c>
      <c r="CA16" s="136" t="b">
        <f t="shared" si="46"/>
        <v>1</v>
      </c>
      <c r="CB16" s="140"/>
    </row>
    <row r="17" spans="1:80" ht="38.25">
      <c r="A17" s="190">
        <v>9</v>
      </c>
      <c r="B17" s="106" t="s">
        <v>33</v>
      </c>
      <c r="C17" s="107" t="s">
        <v>201</v>
      </c>
      <c r="D17" s="108" t="s">
        <v>68</v>
      </c>
      <c r="E17" s="134" t="s">
        <v>587</v>
      </c>
      <c r="F17" s="108" t="s">
        <v>40</v>
      </c>
      <c r="G17" s="108" t="s">
        <v>388</v>
      </c>
      <c r="H17" s="108" t="s">
        <v>37</v>
      </c>
      <c r="I17" s="109" t="s">
        <v>34</v>
      </c>
      <c r="J17" s="106" t="s">
        <v>34</v>
      </c>
      <c r="K17" s="106" t="str">
        <f t="shared" si="19"/>
        <v/>
      </c>
      <c r="L17" s="106"/>
      <c r="M17" s="106" t="s">
        <v>39</v>
      </c>
      <c r="N17" s="84" t="s">
        <v>50</v>
      </c>
      <c r="O17" s="93">
        <v>9</v>
      </c>
      <c r="P17" s="93">
        <v>1</v>
      </c>
      <c r="Q17" s="94" t="s">
        <v>388</v>
      </c>
      <c r="R17" s="102">
        <f t="shared" si="20"/>
        <v>10</v>
      </c>
      <c r="S17" s="90" t="s">
        <v>423</v>
      </c>
      <c r="T17" s="90" t="s">
        <v>205</v>
      </c>
      <c r="U17" s="90" t="s">
        <v>424</v>
      </c>
      <c r="V17" s="91" t="s">
        <v>425</v>
      </c>
      <c r="W17" s="90" t="s">
        <v>388</v>
      </c>
      <c r="X17" s="135">
        <f t="shared" si="21"/>
        <v>10</v>
      </c>
      <c r="Y17" s="97" t="s">
        <v>388</v>
      </c>
      <c r="Z17" s="131" t="s">
        <v>388</v>
      </c>
      <c r="AA17" s="93" t="s">
        <v>388</v>
      </c>
      <c r="AB17" s="93" t="s">
        <v>388</v>
      </c>
      <c r="AC17" s="93" t="s">
        <v>388</v>
      </c>
      <c r="AD17" s="93" t="s">
        <v>388</v>
      </c>
      <c r="AE17" s="93" t="s">
        <v>388</v>
      </c>
      <c r="AF17" s="93" t="s">
        <v>388</v>
      </c>
      <c r="AG17" s="93" t="s">
        <v>388</v>
      </c>
      <c r="AH17" s="93" t="s">
        <v>388</v>
      </c>
      <c r="AI17" s="93" t="s">
        <v>388</v>
      </c>
      <c r="AJ17" s="93" t="s">
        <v>388</v>
      </c>
      <c r="AK17" s="93" t="s">
        <v>388</v>
      </c>
      <c r="AL17" s="93" t="s">
        <v>388</v>
      </c>
      <c r="AM17" s="191" t="str">
        <f t="shared" si="22"/>
        <v/>
      </c>
      <c r="AN17" s="137" t="str">
        <f t="shared" si="23"/>
        <v/>
      </c>
      <c r="AO17" s="93" t="s">
        <v>388</v>
      </c>
      <c r="AP17" s="93" t="s">
        <v>388</v>
      </c>
      <c r="AQ17" s="93" t="s">
        <v>388</v>
      </c>
      <c r="AR17" s="93" t="s">
        <v>388</v>
      </c>
      <c r="AS17" s="93" t="s">
        <v>388</v>
      </c>
      <c r="AT17" s="93" t="s">
        <v>388</v>
      </c>
      <c r="AU17" s="93" t="s">
        <v>388</v>
      </c>
      <c r="AV17" s="93" t="s">
        <v>388</v>
      </c>
      <c r="AW17" s="175" t="str">
        <f t="shared" si="24"/>
        <v/>
      </c>
      <c r="AX17" s="93" t="s">
        <v>388</v>
      </c>
      <c r="AY17" s="93" t="s">
        <v>388</v>
      </c>
      <c r="AZ17" s="102" t="str">
        <f t="shared" si="25"/>
        <v/>
      </c>
      <c r="BA17" s="96" t="s">
        <v>388</v>
      </c>
      <c r="BB17" s="103" t="str">
        <f t="shared" si="26"/>
        <v/>
      </c>
      <c r="BC17" s="103" t="str">
        <f t="shared" si="27"/>
        <v/>
      </c>
      <c r="BD17" s="104" t="str">
        <f t="shared" si="28"/>
        <v/>
      </c>
      <c r="BE17" s="72" t="s">
        <v>456</v>
      </c>
      <c r="BF17" s="72" t="s">
        <v>457</v>
      </c>
      <c r="BG17" s="72"/>
      <c r="BH17" s="72"/>
      <c r="BI17" s="183"/>
      <c r="BJ17" s="67" t="str">
        <f t="shared" si="29"/>
        <v/>
      </c>
      <c r="BK17" s="67" t="str">
        <f t="shared" si="30"/>
        <v>tikrinti</v>
      </c>
      <c r="BL17" s="67" t="str">
        <f t="shared" si="31"/>
        <v>tikrinti</v>
      </c>
      <c r="BM17" s="67" t="str">
        <f t="shared" si="32"/>
        <v>tikrinti</v>
      </c>
      <c r="BN17" s="67" t="str">
        <f t="shared" si="33"/>
        <v>tikrinti</v>
      </c>
      <c r="BO17" s="67" t="str">
        <f t="shared" si="34"/>
        <v>tikrinti</v>
      </c>
      <c r="BP17" s="67" t="str">
        <f t="shared" si="35"/>
        <v>tikrinti</v>
      </c>
      <c r="BQ17" s="67" t="str">
        <f t="shared" si="36"/>
        <v>tikrinti</v>
      </c>
      <c r="BR17" s="192" t="str">
        <f t="shared" si="37"/>
        <v/>
      </c>
      <c r="BS17" s="136" t="b">
        <f t="shared" si="38"/>
        <v>1</v>
      </c>
      <c r="BT17" s="136" t="b">
        <f t="shared" si="39"/>
        <v>1</v>
      </c>
      <c r="BU17" s="136" t="b">
        <f t="shared" si="40"/>
        <v>1</v>
      </c>
      <c r="BV17" s="136" t="b">
        <f t="shared" si="41"/>
        <v>1</v>
      </c>
      <c r="BW17" s="136" t="b">
        <f t="shared" si="42"/>
        <v>1</v>
      </c>
      <c r="BX17" s="136" t="b">
        <f t="shared" si="43"/>
        <v>1</v>
      </c>
      <c r="BY17" s="136" t="b">
        <f t="shared" si="44"/>
        <v>1</v>
      </c>
      <c r="BZ17" s="136" t="b">
        <f t="shared" si="45"/>
        <v>1</v>
      </c>
      <c r="CA17" s="136" t="b">
        <f t="shared" si="46"/>
        <v>1</v>
      </c>
      <c r="CB17" s="140"/>
    </row>
    <row r="18" spans="1:80" ht="51">
      <c r="A18" s="190">
        <v>10</v>
      </c>
      <c r="B18" s="85" t="s">
        <v>33</v>
      </c>
      <c r="C18" s="107" t="s">
        <v>201</v>
      </c>
      <c r="D18" s="108" t="s">
        <v>68</v>
      </c>
      <c r="E18" s="134" t="s">
        <v>577</v>
      </c>
      <c r="F18" s="108" t="s">
        <v>44</v>
      </c>
      <c r="G18" s="108" t="s">
        <v>388</v>
      </c>
      <c r="H18" s="108" t="s">
        <v>38</v>
      </c>
      <c r="I18" s="109" t="s">
        <v>34</v>
      </c>
      <c r="J18" s="106"/>
      <c r="K18" s="106" t="str">
        <f t="shared" si="19"/>
        <v/>
      </c>
      <c r="L18" s="106"/>
      <c r="M18" s="85"/>
      <c r="N18" s="84" t="s">
        <v>50</v>
      </c>
      <c r="O18" s="93">
        <v>18</v>
      </c>
      <c r="P18" s="93">
        <v>1</v>
      </c>
      <c r="Q18" s="94">
        <v>1</v>
      </c>
      <c r="R18" s="102">
        <f t="shared" si="20"/>
        <v>20</v>
      </c>
      <c r="S18" s="90" t="s">
        <v>508</v>
      </c>
      <c r="T18" s="90" t="s">
        <v>205</v>
      </c>
      <c r="U18" s="90" t="s">
        <v>388</v>
      </c>
      <c r="V18" s="91" t="s">
        <v>388</v>
      </c>
      <c r="W18" s="90" t="s">
        <v>388</v>
      </c>
      <c r="X18" s="135" t="str">
        <f t="shared" si="21"/>
        <v/>
      </c>
      <c r="Y18" s="97" t="s">
        <v>388</v>
      </c>
      <c r="Z18" s="138" t="s">
        <v>388</v>
      </c>
      <c r="AA18" s="93" t="s">
        <v>388</v>
      </c>
      <c r="AB18" s="93" t="s">
        <v>388</v>
      </c>
      <c r="AC18" s="93" t="s">
        <v>388</v>
      </c>
      <c r="AD18" s="93" t="s">
        <v>388</v>
      </c>
      <c r="AE18" s="93" t="s">
        <v>388</v>
      </c>
      <c r="AF18" s="93" t="s">
        <v>388</v>
      </c>
      <c r="AG18" s="93" t="s">
        <v>388</v>
      </c>
      <c r="AH18" s="93" t="s">
        <v>388</v>
      </c>
      <c r="AI18" s="93" t="s">
        <v>388</v>
      </c>
      <c r="AJ18" s="93" t="s">
        <v>388</v>
      </c>
      <c r="AK18" s="93" t="s">
        <v>388</v>
      </c>
      <c r="AL18" s="93" t="s">
        <v>388</v>
      </c>
      <c r="AM18" s="191" t="str">
        <f t="shared" si="22"/>
        <v/>
      </c>
      <c r="AN18" s="137" t="str">
        <f t="shared" si="23"/>
        <v/>
      </c>
      <c r="AO18" s="93" t="s">
        <v>388</v>
      </c>
      <c r="AP18" s="93" t="s">
        <v>388</v>
      </c>
      <c r="AQ18" s="93">
        <v>20</v>
      </c>
      <c r="AR18" s="93" t="s">
        <v>388</v>
      </c>
      <c r="AS18" s="93" t="s">
        <v>388</v>
      </c>
      <c r="AT18" s="93" t="s">
        <v>388</v>
      </c>
      <c r="AU18" s="93" t="s">
        <v>388</v>
      </c>
      <c r="AV18" s="93" t="s">
        <v>388</v>
      </c>
      <c r="AW18" s="175">
        <f t="shared" si="24"/>
        <v>20</v>
      </c>
      <c r="AX18" s="93" t="s">
        <v>388</v>
      </c>
      <c r="AY18" s="93" t="s">
        <v>388</v>
      </c>
      <c r="AZ18" s="102" t="str">
        <f t="shared" si="25"/>
        <v/>
      </c>
      <c r="BA18" s="96" t="s">
        <v>388</v>
      </c>
      <c r="BB18" s="103" t="str">
        <f t="shared" si="26"/>
        <v/>
      </c>
      <c r="BC18" s="103" t="str">
        <f t="shared" si="27"/>
        <v/>
      </c>
      <c r="BD18" s="104" t="str">
        <f t="shared" si="28"/>
        <v/>
      </c>
      <c r="BE18" s="72"/>
      <c r="BF18" s="72"/>
      <c r="BG18" s="72"/>
      <c r="BH18" s="72"/>
      <c r="BI18" s="184"/>
      <c r="BJ18" s="67" t="str">
        <f t="shared" si="29"/>
        <v>tikrinti</v>
      </c>
      <c r="BK18" s="67" t="str">
        <f t="shared" si="30"/>
        <v>tikrinti</v>
      </c>
      <c r="BL18" s="67" t="str">
        <f t="shared" si="31"/>
        <v>tikrinti</v>
      </c>
      <c r="BM18" s="67" t="str">
        <f t="shared" si="32"/>
        <v/>
      </c>
      <c r="BN18" s="67" t="str">
        <f t="shared" si="33"/>
        <v>tikrinti</v>
      </c>
      <c r="BO18" s="67" t="str">
        <f t="shared" si="34"/>
        <v/>
      </c>
      <c r="BP18" s="67" t="str">
        <f t="shared" si="35"/>
        <v>tikrinti</v>
      </c>
      <c r="BQ18" s="67" t="str">
        <f t="shared" si="36"/>
        <v>tikrinti</v>
      </c>
      <c r="BR18" s="192" t="str">
        <f t="shared" si="37"/>
        <v/>
      </c>
      <c r="BS18" s="136" t="b">
        <f t="shared" si="38"/>
        <v>1</v>
      </c>
      <c r="BT18" s="136" t="b">
        <f t="shared" si="39"/>
        <v>1</v>
      </c>
      <c r="BU18" s="136" t="b">
        <f t="shared" si="40"/>
        <v>1</v>
      </c>
      <c r="BV18" s="136" t="b">
        <f t="shared" si="41"/>
        <v>1</v>
      </c>
      <c r="BW18" s="136" t="b">
        <f t="shared" si="42"/>
        <v>1</v>
      </c>
      <c r="BX18" s="136" t="b">
        <f t="shared" si="43"/>
        <v>1</v>
      </c>
      <c r="BY18" s="136" t="b">
        <f t="shared" si="44"/>
        <v>1</v>
      </c>
      <c r="BZ18" s="136" t="b">
        <f t="shared" si="45"/>
        <v>1</v>
      </c>
      <c r="CA18" s="136" t="b">
        <f t="shared" si="46"/>
        <v>1</v>
      </c>
      <c r="CB18" s="140"/>
    </row>
    <row r="19" spans="1:80" ht="38.25">
      <c r="A19" s="190">
        <v>11</v>
      </c>
      <c r="B19" s="106" t="s">
        <v>33</v>
      </c>
      <c r="C19" s="107" t="s">
        <v>201</v>
      </c>
      <c r="D19" s="108" t="s">
        <v>68</v>
      </c>
      <c r="E19" s="134" t="s">
        <v>483</v>
      </c>
      <c r="F19" s="108" t="s">
        <v>40</v>
      </c>
      <c r="G19" s="108" t="s">
        <v>388</v>
      </c>
      <c r="H19" s="108" t="s">
        <v>37</v>
      </c>
      <c r="I19" s="109"/>
      <c r="J19" s="106" t="s">
        <v>34</v>
      </c>
      <c r="K19" s="106" t="str">
        <f t="shared" si="19"/>
        <v/>
      </c>
      <c r="L19" s="106"/>
      <c r="M19" s="106" t="s">
        <v>39</v>
      </c>
      <c r="N19" s="84" t="s">
        <v>50</v>
      </c>
      <c r="O19" s="93">
        <v>2</v>
      </c>
      <c r="P19" s="93">
        <v>1</v>
      </c>
      <c r="Q19" s="94" t="s">
        <v>388</v>
      </c>
      <c r="R19" s="102">
        <f t="shared" si="20"/>
        <v>3</v>
      </c>
      <c r="S19" s="90" t="s">
        <v>423</v>
      </c>
      <c r="T19" s="90" t="s">
        <v>205</v>
      </c>
      <c r="U19" s="90" t="s">
        <v>424</v>
      </c>
      <c r="V19" s="91" t="s">
        <v>425</v>
      </c>
      <c r="W19" s="90" t="s">
        <v>388</v>
      </c>
      <c r="X19" s="135">
        <f t="shared" si="21"/>
        <v>3</v>
      </c>
      <c r="Y19" s="97" t="s">
        <v>388</v>
      </c>
      <c r="Z19" s="131" t="s">
        <v>388</v>
      </c>
      <c r="AA19" s="93" t="s">
        <v>388</v>
      </c>
      <c r="AB19" s="93" t="s">
        <v>388</v>
      </c>
      <c r="AC19" s="93" t="s">
        <v>388</v>
      </c>
      <c r="AD19" s="93" t="s">
        <v>388</v>
      </c>
      <c r="AE19" s="93" t="s">
        <v>388</v>
      </c>
      <c r="AF19" s="93" t="s">
        <v>388</v>
      </c>
      <c r="AG19" s="93" t="s">
        <v>388</v>
      </c>
      <c r="AH19" s="93" t="s">
        <v>388</v>
      </c>
      <c r="AI19" s="93" t="s">
        <v>388</v>
      </c>
      <c r="AJ19" s="93" t="s">
        <v>388</v>
      </c>
      <c r="AK19" s="93" t="s">
        <v>388</v>
      </c>
      <c r="AL19" s="93" t="s">
        <v>388</v>
      </c>
      <c r="AM19" s="191" t="str">
        <f t="shared" si="22"/>
        <v/>
      </c>
      <c r="AN19" s="137" t="str">
        <f t="shared" si="23"/>
        <v/>
      </c>
      <c r="AO19" s="93" t="s">
        <v>388</v>
      </c>
      <c r="AP19" s="93" t="s">
        <v>388</v>
      </c>
      <c r="AQ19" s="93" t="s">
        <v>388</v>
      </c>
      <c r="AR19" s="93" t="s">
        <v>388</v>
      </c>
      <c r="AS19" s="93" t="s">
        <v>388</v>
      </c>
      <c r="AT19" s="93" t="s">
        <v>388</v>
      </c>
      <c r="AU19" s="93" t="s">
        <v>388</v>
      </c>
      <c r="AV19" s="93" t="s">
        <v>388</v>
      </c>
      <c r="AW19" s="175" t="str">
        <f t="shared" si="24"/>
        <v/>
      </c>
      <c r="AX19" s="93" t="s">
        <v>388</v>
      </c>
      <c r="AY19" s="93" t="s">
        <v>388</v>
      </c>
      <c r="AZ19" s="102" t="str">
        <f t="shared" si="25"/>
        <v/>
      </c>
      <c r="BA19" s="96" t="s">
        <v>388</v>
      </c>
      <c r="BB19" s="103" t="str">
        <f t="shared" si="26"/>
        <v/>
      </c>
      <c r="BC19" s="103" t="str">
        <f t="shared" si="27"/>
        <v/>
      </c>
      <c r="BD19" s="104" t="str">
        <f t="shared" si="28"/>
        <v/>
      </c>
      <c r="BE19" s="72" t="s">
        <v>484</v>
      </c>
      <c r="BF19" s="72" t="s">
        <v>485</v>
      </c>
      <c r="BG19" s="72"/>
      <c r="BH19" s="72"/>
      <c r="BI19" s="183"/>
      <c r="BJ19" s="67" t="str">
        <f t="shared" si="29"/>
        <v/>
      </c>
      <c r="BK19" s="67" t="str">
        <f t="shared" si="30"/>
        <v>tikrinti</v>
      </c>
      <c r="BL19" s="67" t="str">
        <f t="shared" si="31"/>
        <v>tikrinti</v>
      </c>
      <c r="BM19" s="67" t="str">
        <f t="shared" si="32"/>
        <v>tikrinti</v>
      </c>
      <c r="BN19" s="67" t="str">
        <f t="shared" si="33"/>
        <v>tikrinti</v>
      </c>
      <c r="BO19" s="67" t="str">
        <f t="shared" si="34"/>
        <v>tikrinti</v>
      </c>
      <c r="BP19" s="67" t="str">
        <f t="shared" si="35"/>
        <v>tikrinti</v>
      </c>
      <c r="BQ19" s="67" t="str">
        <f t="shared" si="36"/>
        <v>tikrinti</v>
      </c>
      <c r="BR19" s="192" t="str">
        <f t="shared" si="37"/>
        <v/>
      </c>
      <c r="BS19" s="136" t="b">
        <f t="shared" si="38"/>
        <v>1</v>
      </c>
      <c r="BT19" s="136" t="b">
        <f t="shared" si="39"/>
        <v>1</v>
      </c>
      <c r="BU19" s="136" t="b">
        <f t="shared" si="40"/>
        <v>1</v>
      </c>
      <c r="BV19" s="136" t="b">
        <f t="shared" si="41"/>
        <v>1</v>
      </c>
      <c r="BW19" s="136" t="b">
        <f t="shared" si="42"/>
        <v>1</v>
      </c>
      <c r="BX19" s="136" t="b">
        <f t="shared" si="43"/>
        <v>1</v>
      </c>
      <c r="BY19" s="136" t="b">
        <f t="shared" si="44"/>
        <v>1</v>
      </c>
      <c r="BZ19" s="136" t="b">
        <f t="shared" si="45"/>
        <v>1</v>
      </c>
      <c r="CA19" s="136" t="b">
        <f t="shared" si="46"/>
        <v>1</v>
      </c>
      <c r="CB19" s="140"/>
    </row>
    <row r="20" spans="1:80" ht="51">
      <c r="A20" s="190">
        <v>12</v>
      </c>
      <c r="B20" s="106" t="s">
        <v>33</v>
      </c>
      <c r="C20" s="107" t="s">
        <v>201</v>
      </c>
      <c r="D20" s="108" t="s">
        <v>68</v>
      </c>
      <c r="E20" s="134" t="s">
        <v>671</v>
      </c>
      <c r="F20" s="108" t="s">
        <v>28</v>
      </c>
      <c r="G20" s="108" t="s">
        <v>388</v>
      </c>
      <c r="H20" s="108" t="s">
        <v>38</v>
      </c>
      <c r="I20" s="109" t="s">
        <v>34</v>
      </c>
      <c r="J20" s="106" t="s">
        <v>34</v>
      </c>
      <c r="K20" s="106" t="str">
        <f t="shared" si="19"/>
        <v/>
      </c>
      <c r="L20" s="106"/>
      <c r="M20" s="85"/>
      <c r="N20" s="84" t="s">
        <v>50</v>
      </c>
      <c r="O20" s="93">
        <v>9</v>
      </c>
      <c r="P20" s="93">
        <v>1</v>
      </c>
      <c r="Q20" s="94" t="s">
        <v>388</v>
      </c>
      <c r="R20" s="102">
        <f t="shared" si="20"/>
        <v>10</v>
      </c>
      <c r="S20" s="90" t="s">
        <v>391</v>
      </c>
      <c r="T20" s="90" t="s">
        <v>205</v>
      </c>
      <c r="U20" s="90" t="s">
        <v>569</v>
      </c>
      <c r="V20" s="91" t="s">
        <v>570</v>
      </c>
      <c r="W20" s="90" t="s">
        <v>388</v>
      </c>
      <c r="X20" s="135" t="str">
        <f t="shared" si="21"/>
        <v/>
      </c>
      <c r="Y20" s="97" t="s">
        <v>388</v>
      </c>
      <c r="Z20" s="131" t="s">
        <v>388</v>
      </c>
      <c r="AA20" s="93" t="s">
        <v>388</v>
      </c>
      <c r="AB20" s="93" t="s">
        <v>388</v>
      </c>
      <c r="AC20" s="93" t="s">
        <v>388</v>
      </c>
      <c r="AD20" s="93" t="s">
        <v>388</v>
      </c>
      <c r="AE20" s="93" t="s">
        <v>388</v>
      </c>
      <c r="AF20" s="93">
        <v>10</v>
      </c>
      <c r="AG20" s="93" t="s">
        <v>388</v>
      </c>
      <c r="AH20" s="93" t="s">
        <v>388</v>
      </c>
      <c r="AI20" s="93" t="s">
        <v>388</v>
      </c>
      <c r="AJ20" s="93" t="s">
        <v>388</v>
      </c>
      <c r="AK20" s="93" t="s">
        <v>388</v>
      </c>
      <c r="AL20" s="93" t="s">
        <v>388</v>
      </c>
      <c r="AM20" s="191">
        <f t="shared" si="22"/>
        <v>10</v>
      </c>
      <c r="AN20" s="137" t="str">
        <f t="shared" si="23"/>
        <v/>
      </c>
      <c r="AO20" s="93" t="s">
        <v>388</v>
      </c>
      <c r="AP20" s="93" t="s">
        <v>388</v>
      </c>
      <c r="AQ20" s="93" t="s">
        <v>388</v>
      </c>
      <c r="AR20" s="93" t="s">
        <v>388</v>
      </c>
      <c r="AS20" s="93" t="s">
        <v>388</v>
      </c>
      <c r="AT20" s="93" t="s">
        <v>388</v>
      </c>
      <c r="AU20" s="93" t="s">
        <v>388</v>
      </c>
      <c r="AV20" s="93" t="s">
        <v>388</v>
      </c>
      <c r="AW20" s="175" t="str">
        <f t="shared" si="24"/>
        <v/>
      </c>
      <c r="AX20" s="93" t="s">
        <v>388</v>
      </c>
      <c r="AY20" s="93" t="s">
        <v>388</v>
      </c>
      <c r="AZ20" s="102" t="str">
        <f t="shared" si="25"/>
        <v/>
      </c>
      <c r="BA20" s="96" t="s">
        <v>388</v>
      </c>
      <c r="BB20" s="103" t="str">
        <f t="shared" si="26"/>
        <v/>
      </c>
      <c r="BC20" s="103" t="str">
        <f t="shared" si="27"/>
        <v/>
      </c>
      <c r="BD20" s="104" t="str">
        <f t="shared" si="28"/>
        <v/>
      </c>
      <c r="BE20" s="72"/>
      <c r="BF20" s="72"/>
      <c r="BG20" s="72"/>
      <c r="BH20" s="72"/>
      <c r="BI20" s="184"/>
      <c r="BJ20" s="67" t="str">
        <f t="shared" si="29"/>
        <v>tikrinti</v>
      </c>
      <c r="BK20" s="67" t="str">
        <f t="shared" si="30"/>
        <v>tikrinti</v>
      </c>
      <c r="BL20" s="67" t="str">
        <f t="shared" si="31"/>
        <v>tikrinti</v>
      </c>
      <c r="BM20" s="67" t="str">
        <f t="shared" si="32"/>
        <v/>
      </c>
      <c r="BN20" s="67" t="str">
        <f t="shared" si="33"/>
        <v>tikrinti</v>
      </c>
      <c r="BO20" s="67" t="str">
        <f t="shared" si="34"/>
        <v/>
      </c>
      <c r="BP20" s="67" t="str">
        <f t="shared" si="35"/>
        <v>tikrinti</v>
      </c>
      <c r="BQ20" s="67" t="str">
        <f t="shared" si="36"/>
        <v>tikrinti</v>
      </c>
      <c r="BR20" s="192" t="str">
        <f t="shared" si="37"/>
        <v/>
      </c>
      <c r="BS20" s="136" t="b">
        <f t="shared" si="38"/>
        <v>1</v>
      </c>
      <c r="BT20" s="136" t="b">
        <f t="shared" si="39"/>
        <v>1</v>
      </c>
      <c r="BU20" s="136" t="b">
        <f t="shared" si="40"/>
        <v>1</v>
      </c>
      <c r="BV20" s="136" t="b">
        <f t="shared" si="41"/>
        <v>1</v>
      </c>
      <c r="BW20" s="136" t="b">
        <f t="shared" si="42"/>
        <v>1</v>
      </c>
      <c r="BX20" s="136" t="b">
        <f t="shared" si="43"/>
        <v>1</v>
      </c>
      <c r="BY20" s="136" t="b">
        <f t="shared" si="44"/>
        <v>1</v>
      </c>
      <c r="BZ20" s="136" t="b">
        <f t="shared" si="45"/>
        <v>1</v>
      </c>
      <c r="CA20" s="136" t="b">
        <f t="shared" si="46"/>
        <v>1</v>
      </c>
      <c r="CB20" s="140"/>
    </row>
    <row r="21" spans="1:80" ht="38.25">
      <c r="A21" s="190">
        <v>13</v>
      </c>
      <c r="B21" s="106" t="s">
        <v>33</v>
      </c>
      <c r="C21" s="107" t="s">
        <v>201</v>
      </c>
      <c r="D21" s="108" t="s">
        <v>68</v>
      </c>
      <c r="E21" s="134" t="s">
        <v>478</v>
      </c>
      <c r="F21" s="108" t="s">
        <v>40</v>
      </c>
      <c r="G21" s="108" t="s">
        <v>388</v>
      </c>
      <c r="H21" s="108" t="s">
        <v>38</v>
      </c>
      <c r="I21" s="109"/>
      <c r="J21" s="106" t="s">
        <v>45</v>
      </c>
      <c r="K21" s="106" t="str">
        <f t="shared" si="19"/>
        <v/>
      </c>
      <c r="L21" s="106"/>
      <c r="M21" s="106" t="s">
        <v>39</v>
      </c>
      <c r="N21" s="84" t="s">
        <v>50</v>
      </c>
      <c r="O21" s="93">
        <v>29</v>
      </c>
      <c r="P21" s="93">
        <v>2</v>
      </c>
      <c r="Q21" s="94" t="s">
        <v>388</v>
      </c>
      <c r="R21" s="102">
        <f t="shared" si="20"/>
        <v>31</v>
      </c>
      <c r="S21" s="90" t="s">
        <v>427</v>
      </c>
      <c r="T21" s="90" t="s">
        <v>205</v>
      </c>
      <c r="U21" s="90" t="s">
        <v>428</v>
      </c>
      <c r="V21" s="91" t="s">
        <v>479</v>
      </c>
      <c r="W21" s="90" t="s">
        <v>666</v>
      </c>
      <c r="X21" s="135">
        <f t="shared" si="21"/>
        <v>31</v>
      </c>
      <c r="Y21" s="97" t="s">
        <v>388</v>
      </c>
      <c r="Z21" s="131" t="s">
        <v>388</v>
      </c>
      <c r="AA21" s="93" t="s">
        <v>388</v>
      </c>
      <c r="AB21" s="93" t="s">
        <v>388</v>
      </c>
      <c r="AC21" s="93" t="s">
        <v>388</v>
      </c>
      <c r="AD21" s="93" t="s">
        <v>388</v>
      </c>
      <c r="AE21" s="93" t="s">
        <v>388</v>
      </c>
      <c r="AF21" s="93" t="s">
        <v>388</v>
      </c>
      <c r="AG21" s="93" t="s">
        <v>388</v>
      </c>
      <c r="AH21" s="93" t="s">
        <v>388</v>
      </c>
      <c r="AI21" s="93" t="s">
        <v>388</v>
      </c>
      <c r="AJ21" s="93" t="s">
        <v>388</v>
      </c>
      <c r="AK21" s="93" t="s">
        <v>388</v>
      </c>
      <c r="AL21" s="93" t="s">
        <v>388</v>
      </c>
      <c r="AM21" s="191" t="str">
        <f t="shared" si="22"/>
        <v/>
      </c>
      <c r="AN21" s="137" t="str">
        <f t="shared" si="23"/>
        <v/>
      </c>
      <c r="AO21" s="93" t="s">
        <v>388</v>
      </c>
      <c r="AP21" s="93" t="s">
        <v>388</v>
      </c>
      <c r="AQ21" s="93" t="s">
        <v>388</v>
      </c>
      <c r="AR21" s="93" t="s">
        <v>388</v>
      </c>
      <c r="AS21" s="93" t="s">
        <v>388</v>
      </c>
      <c r="AT21" s="93" t="s">
        <v>388</v>
      </c>
      <c r="AU21" s="93" t="s">
        <v>388</v>
      </c>
      <c r="AV21" s="93" t="s">
        <v>388</v>
      </c>
      <c r="AW21" s="175" t="str">
        <f t="shared" si="24"/>
        <v/>
      </c>
      <c r="AX21" s="93" t="s">
        <v>388</v>
      </c>
      <c r="AY21" s="93" t="s">
        <v>388</v>
      </c>
      <c r="AZ21" s="102" t="str">
        <f t="shared" si="25"/>
        <v/>
      </c>
      <c r="BA21" s="96" t="s">
        <v>388</v>
      </c>
      <c r="BB21" s="103" t="str">
        <f t="shared" si="26"/>
        <v/>
      </c>
      <c r="BC21" s="103" t="str">
        <f t="shared" si="27"/>
        <v/>
      </c>
      <c r="BD21" s="104" t="str">
        <f t="shared" si="28"/>
        <v/>
      </c>
      <c r="BE21" s="72" t="s">
        <v>480</v>
      </c>
      <c r="BF21" s="72" t="s">
        <v>481</v>
      </c>
      <c r="BG21" s="72" t="s">
        <v>482</v>
      </c>
      <c r="BH21" s="72"/>
      <c r="BI21" s="183"/>
      <c r="BJ21" s="67" t="str">
        <f t="shared" si="29"/>
        <v/>
      </c>
      <c r="BK21" s="67" t="str">
        <f t="shared" si="30"/>
        <v>tikrinti</v>
      </c>
      <c r="BL21" s="67" t="str">
        <f t="shared" si="31"/>
        <v>tikrinti</v>
      </c>
      <c r="BM21" s="67" t="str">
        <f t="shared" si="32"/>
        <v>tikrinti</v>
      </c>
      <c r="BN21" s="67" t="str">
        <f t="shared" si="33"/>
        <v>tikrinti</v>
      </c>
      <c r="BO21" s="67" t="str">
        <f t="shared" si="34"/>
        <v>tikrinti</v>
      </c>
      <c r="BP21" s="67" t="str">
        <f t="shared" si="35"/>
        <v>tikrinti</v>
      </c>
      <c r="BQ21" s="67" t="str">
        <f t="shared" si="36"/>
        <v>tikrinti</v>
      </c>
      <c r="BR21" s="192" t="str">
        <f t="shared" si="37"/>
        <v/>
      </c>
      <c r="BS21" s="136" t="b">
        <f t="shared" si="38"/>
        <v>1</v>
      </c>
      <c r="BT21" s="136" t="b">
        <f t="shared" si="39"/>
        <v>1</v>
      </c>
      <c r="BU21" s="136" t="b">
        <f t="shared" si="40"/>
        <v>1</v>
      </c>
      <c r="BV21" s="136" t="b">
        <f t="shared" si="41"/>
        <v>1</v>
      </c>
      <c r="BW21" s="136" t="b">
        <f t="shared" si="42"/>
        <v>1</v>
      </c>
      <c r="BX21" s="136" t="b">
        <f t="shared" si="43"/>
        <v>1</v>
      </c>
      <c r="BY21" s="136" t="b">
        <f t="shared" si="44"/>
        <v>1</v>
      </c>
      <c r="BZ21" s="136" t="b">
        <f t="shared" si="45"/>
        <v>1</v>
      </c>
      <c r="CA21" s="136" t="b">
        <f t="shared" si="46"/>
        <v>1</v>
      </c>
      <c r="CB21" s="140"/>
    </row>
    <row r="22" spans="1:80" ht="51">
      <c r="A22" s="190">
        <v>14</v>
      </c>
      <c r="B22" s="85" t="s">
        <v>33</v>
      </c>
      <c r="C22" s="107" t="s">
        <v>201</v>
      </c>
      <c r="D22" s="108" t="s">
        <v>68</v>
      </c>
      <c r="E22" s="134" t="s">
        <v>631</v>
      </c>
      <c r="F22" s="108" t="s">
        <v>44</v>
      </c>
      <c r="G22" s="108" t="s">
        <v>388</v>
      </c>
      <c r="H22" s="108" t="s">
        <v>37</v>
      </c>
      <c r="I22" s="109" t="s">
        <v>46</v>
      </c>
      <c r="J22" s="106"/>
      <c r="K22" s="106" t="str">
        <f t="shared" si="19"/>
        <v/>
      </c>
      <c r="L22" s="106"/>
      <c r="M22" s="85"/>
      <c r="N22" s="84" t="s">
        <v>50</v>
      </c>
      <c r="O22" s="93">
        <v>18</v>
      </c>
      <c r="P22" s="93">
        <v>1</v>
      </c>
      <c r="Q22" s="94" t="s">
        <v>388</v>
      </c>
      <c r="R22" s="102">
        <f t="shared" si="20"/>
        <v>19</v>
      </c>
      <c r="S22" s="90" t="s">
        <v>443</v>
      </c>
      <c r="T22" s="90" t="s">
        <v>205</v>
      </c>
      <c r="U22" s="90" t="s">
        <v>528</v>
      </c>
      <c r="V22" s="91" t="s">
        <v>529</v>
      </c>
      <c r="W22" s="90" t="s">
        <v>388</v>
      </c>
      <c r="X22" s="135" t="str">
        <f t="shared" si="21"/>
        <v/>
      </c>
      <c r="Y22" s="97" t="s">
        <v>388</v>
      </c>
      <c r="Z22" s="131" t="s">
        <v>388</v>
      </c>
      <c r="AA22" s="93" t="s">
        <v>388</v>
      </c>
      <c r="AB22" s="93" t="s">
        <v>388</v>
      </c>
      <c r="AC22" s="93" t="s">
        <v>388</v>
      </c>
      <c r="AD22" s="93" t="s">
        <v>388</v>
      </c>
      <c r="AE22" s="93" t="s">
        <v>388</v>
      </c>
      <c r="AF22" s="93" t="s">
        <v>388</v>
      </c>
      <c r="AG22" s="93" t="s">
        <v>388</v>
      </c>
      <c r="AH22" s="93" t="s">
        <v>388</v>
      </c>
      <c r="AI22" s="93" t="s">
        <v>388</v>
      </c>
      <c r="AJ22" s="93" t="s">
        <v>388</v>
      </c>
      <c r="AK22" s="93" t="s">
        <v>388</v>
      </c>
      <c r="AL22" s="93" t="s">
        <v>388</v>
      </c>
      <c r="AM22" s="191" t="str">
        <f t="shared" si="22"/>
        <v/>
      </c>
      <c r="AN22" s="137" t="str">
        <f t="shared" si="23"/>
        <v/>
      </c>
      <c r="AO22" s="93" t="s">
        <v>388</v>
      </c>
      <c r="AP22" s="93" t="s">
        <v>388</v>
      </c>
      <c r="AQ22" s="93" t="s">
        <v>388</v>
      </c>
      <c r="AR22" s="93" t="s">
        <v>388</v>
      </c>
      <c r="AS22" s="93" t="s">
        <v>388</v>
      </c>
      <c r="AT22" s="93">
        <v>19</v>
      </c>
      <c r="AU22" s="93" t="s">
        <v>388</v>
      </c>
      <c r="AV22" s="93" t="s">
        <v>388</v>
      </c>
      <c r="AW22" s="175">
        <f t="shared" si="24"/>
        <v>19</v>
      </c>
      <c r="AX22" s="93" t="s">
        <v>388</v>
      </c>
      <c r="AY22" s="93" t="s">
        <v>388</v>
      </c>
      <c r="AZ22" s="102" t="str">
        <f t="shared" si="25"/>
        <v/>
      </c>
      <c r="BA22" s="96" t="s">
        <v>388</v>
      </c>
      <c r="BB22" s="103" t="str">
        <f t="shared" si="26"/>
        <v/>
      </c>
      <c r="BC22" s="103" t="str">
        <f t="shared" si="27"/>
        <v/>
      </c>
      <c r="BD22" s="104" t="str">
        <f t="shared" si="28"/>
        <v/>
      </c>
      <c r="BE22" s="72"/>
      <c r="BF22" s="72"/>
      <c r="BG22" s="72"/>
      <c r="BH22" s="72"/>
      <c r="BI22" s="184"/>
      <c r="BJ22" s="67" t="str">
        <f t="shared" si="29"/>
        <v>tikrinti</v>
      </c>
      <c r="BK22" s="67" t="str">
        <f t="shared" si="30"/>
        <v>tikrinti</v>
      </c>
      <c r="BL22" s="67" t="str">
        <f t="shared" si="31"/>
        <v>tikrinti</v>
      </c>
      <c r="BM22" s="67" t="str">
        <f t="shared" si="32"/>
        <v/>
      </c>
      <c r="BN22" s="67" t="str">
        <f t="shared" si="33"/>
        <v>tikrinti</v>
      </c>
      <c r="BO22" s="67" t="str">
        <f t="shared" si="34"/>
        <v/>
      </c>
      <c r="BP22" s="67" t="str">
        <f t="shared" si="35"/>
        <v>tikrinti</v>
      </c>
      <c r="BQ22" s="67" t="str">
        <f t="shared" si="36"/>
        <v>tikrinti</v>
      </c>
      <c r="BR22" s="192" t="str">
        <f t="shared" si="37"/>
        <v/>
      </c>
      <c r="BS22" s="136" t="b">
        <f t="shared" si="38"/>
        <v>1</v>
      </c>
      <c r="BT22" s="136" t="b">
        <f t="shared" si="39"/>
        <v>1</v>
      </c>
      <c r="BU22" s="136" t="b">
        <f t="shared" si="40"/>
        <v>1</v>
      </c>
      <c r="BV22" s="136" t="b">
        <f t="shared" si="41"/>
        <v>1</v>
      </c>
      <c r="BW22" s="136" t="b">
        <f t="shared" si="42"/>
        <v>1</v>
      </c>
      <c r="BX22" s="136" t="b">
        <f t="shared" si="43"/>
        <v>1</v>
      </c>
      <c r="BY22" s="136" t="b">
        <f t="shared" si="44"/>
        <v>1</v>
      </c>
      <c r="BZ22" s="136" t="b">
        <f t="shared" si="45"/>
        <v>1</v>
      </c>
      <c r="CA22" s="136" t="b">
        <f t="shared" si="46"/>
        <v>1</v>
      </c>
      <c r="CB22" s="140"/>
    </row>
    <row r="23" spans="1:80" ht="25.5">
      <c r="A23" s="190">
        <v>15</v>
      </c>
      <c r="B23" s="106" t="s">
        <v>33</v>
      </c>
      <c r="C23" s="107" t="s">
        <v>201</v>
      </c>
      <c r="D23" s="108" t="s">
        <v>68</v>
      </c>
      <c r="E23" s="134" t="s">
        <v>650</v>
      </c>
      <c r="F23" s="108" t="s">
        <v>28</v>
      </c>
      <c r="G23" s="108" t="s">
        <v>388</v>
      </c>
      <c r="H23" s="108" t="s">
        <v>37</v>
      </c>
      <c r="I23" s="109" t="s">
        <v>34</v>
      </c>
      <c r="J23" s="106" t="s">
        <v>34</v>
      </c>
      <c r="K23" s="106" t="str">
        <f t="shared" si="19"/>
        <v/>
      </c>
      <c r="L23" s="106"/>
      <c r="M23" s="85"/>
      <c r="N23" s="84" t="s">
        <v>50</v>
      </c>
      <c r="O23" s="93">
        <v>5</v>
      </c>
      <c r="P23" s="93">
        <v>1</v>
      </c>
      <c r="Q23" s="94" t="s">
        <v>388</v>
      </c>
      <c r="R23" s="102">
        <f t="shared" si="20"/>
        <v>6</v>
      </c>
      <c r="S23" s="90" t="s">
        <v>551</v>
      </c>
      <c r="T23" s="90" t="s">
        <v>205</v>
      </c>
      <c r="U23" s="90" t="s">
        <v>552</v>
      </c>
      <c r="V23" s="91" t="s">
        <v>553</v>
      </c>
      <c r="W23" s="90" t="s">
        <v>388</v>
      </c>
      <c r="X23" s="135" t="str">
        <f t="shared" si="21"/>
        <v/>
      </c>
      <c r="Y23" s="97" t="s">
        <v>388</v>
      </c>
      <c r="Z23" s="131" t="s">
        <v>388</v>
      </c>
      <c r="AA23" s="93" t="s">
        <v>388</v>
      </c>
      <c r="AB23" s="93" t="s">
        <v>388</v>
      </c>
      <c r="AC23" s="93" t="s">
        <v>388</v>
      </c>
      <c r="AD23" s="93" t="s">
        <v>388</v>
      </c>
      <c r="AE23" s="93" t="s">
        <v>388</v>
      </c>
      <c r="AF23" s="93">
        <v>6</v>
      </c>
      <c r="AG23" s="93" t="s">
        <v>388</v>
      </c>
      <c r="AH23" s="93" t="s">
        <v>388</v>
      </c>
      <c r="AI23" s="93" t="s">
        <v>388</v>
      </c>
      <c r="AJ23" s="93" t="s">
        <v>388</v>
      </c>
      <c r="AK23" s="93" t="s">
        <v>388</v>
      </c>
      <c r="AL23" s="93" t="s">
        <v>388</v>
      </c>
      <c r="AM23" s="191">
        <f t="shared" si="22"/>
        <v>6</v>
      </c>
      <c r="AN23" s="137" t="str">
        <f t="shared" si="23"/>
        <v/>
      </c>
      <c r="AO23" s="93" t="s">
        <v>388</v>
      </c>
      <c r="AP23" s="93" t="s">
        <v>388</v>
      </c>
      <c r="AQ23" s="93" t="s">
        <v>388</v>
      </c>
      <c r="AR23" s="93" t="s">
        <v>388</v>
      </c>
      <c r="AS23" s="93" t="s">
        <v>388</v>
      </c>
      <c r="AT23" s="93" t="s">
        <v>388</v>
      </c>
      <c r="AU23" s="93" t="s">
        <v>388</v>
      </c>
      <c r="AV23" s="93" t="s">
        <v>388</v>
      </c>
      <c r="AW23" s="175" t="str">
        <f t="shared" si="24"/>
        <v/>
      </c>
      <c r="AX23" s="93" t="s">
        <v>388</v>
      </c>
      <c r="AY23" s="93" t="s">
        <v>388</v>
      </c>
      <c r="AZ23" s="102" t="str">
        <f t="shared" si="25"/>
        <v/>
      </c>
      <c r="BA23" s="96" t="s">
        <v>388</v>
      </c>
      <c r="BB23" s="103" t="str">
        <f t="shared" si="26"/>
        <v/>
      </c>
      <c r="BC23" s="103" t="str">
        <f t="shared" si="27"/>
        <v/>
      </c>
      <c r="BD23" s="104" t="str">
        <f t="shared" si="28"/>
        <v/>
      </c>
      <c r="BE23" s="72"/>
      <c r="BF23" s="72"/>
      <c r="BG23" s="72"/>
      <c r="BH23" s="72"/>
      <c r="BI23" s="184"/>
      <c r="BJ23" s="67" t="str">
        <f t="shared" si="29"/>
        <v>tikrinti</v>
      </c>
      <c r="BK23" s="67" t="str">
        <f t="shared" si="30"/>
        <v>tikrinti</v>
      </c>
      <c r="BL23" s="67" t="str">
        <f t="shared" si="31"/>
        <v>tikrinti</v>
      </c>
      <c r="BM23" s="67" t="str">
        <f t="shared" si="32"/>
        <v/>
      </c>
      <c r="BN23" s="67" t="str">
        <f t="shared" si="33"/>
        <v>tikrinti</v>
      </c>
      <c r="BO23" s="67" t="str">
        <f t="shared" si="34"/>
        <v/>
      </c>
      <c r="BP23" s="67" t="str">
        <f t="shared" si="35"/>
        <v>tikrinti</v>
      </c>
      <c r="BQ23" s="67" t="str">
        <f t="shared" si="36"/>
        <v>tikrinti</v>
      </c>
      <c r="BR23" s="192" t="str">
        <f t="shared" si="37"/>
        <v/>
      </c>
      <c r="BS23" s="136" t="b">
        <f t="shared" si="38"/>
        <v>1</v>
      </c>
      <c r="BT23" s="136" t="b">
        <f t="shared" si="39"/>
        <v>1</v>
      </c>
      <c r="BU23" s="136" t="b">
        <f t="shared" si="40"/>
        <v>1</v>
      </c>
      <c r="BV23" s="136" t="b">
        <f t="shared" si="41"/>
        <v>1</v>
      </c>
      <c r="BW23" s="136" t="b">
        <f t="shared" si="42"/>
        <v>1</v>
      </c>
      <c r="BX23" s="136" t="b">
        <f t="shared" si="43"/>
        <v>1</v>
      </c>
      <c r="BY23" s="136" t="b">
        <f t="shared" si="44"/>
        <v>1</v>
      </c>
      <c r="BZ23" s="136" t="b">
        <f t="shared" si="45"/>
        <v>1</v>
      </c>
      <c r="CA23" s="136" t="b">
        <f t="shared" si="46"/>
        <v>1</v>
      </c>
      <c r="CB23" s="140"/>
    </row>
    <row r="24" spans="1:80" ht="38.25">
      <c r="A24" s="190">
        <v>16</v>
      </c>
      <c r="B24" s="106" t="s">
        <v>33</v>
      </c>
      <c r="C24" s="107" t="s">
        <v>201</v>
      </c>
      <c r="D24" s="108" t="s">
        <v>68</v>
      </c>
      <c r="E24" s="134" t="s">
        <v>439</v>
      </c>
      <c r="F24" s="108" t="s">
        <v>40</v>
      </c>
      <c r="G24" s="108" t="s">
        <v>388</v>
      </c>
      <c r="H24" s="108" t="s">
        <v>37</v>
      </c>
      <c r="I24" s="109" t="s">
        <v>46</v>
      </c>
      <c r="J24" s="106" t="s">
        <v>46</v>
      </c>
      <c r="K24" s="106" t="str">
        <f t="shared" si="19"/>
        <v/>
      </c>
      <c r="L24" s="106"/>
      <c r="M24" s="106" t="s">
        <v>39</v>
      </c>
      <c r="N24" s="84" t="s">
        <v>50</v>
      </c>
      <c r="O24" s="93">
        <v>12</v>
      </c>
      <c r="P24" s="93">
        <v>1</v>
      </c>
      <c r="Q24" s="94" t="s">
        <v>388</v>
      </c>
      <c r="R24" s="102">
        <f t="shared" si="20"/>
        <v>13</v>
      </c>
      <c r="S24" s="90" t="s">
        <v>430</v>
      </c>
      <c r="T24" s="90" t="s">
        <v>205</v>
      </c>
      <c r="U24" s="90" t="s">
        <v>431</v>
      </c>
      <c r="V24" s="91" t="s">
        <v>432</v>
      </c>
      <c r="W24" s="90" t="s">
        <v>388</v>
      </c>
      <c r="X24" s="135">
        <f t="shared" si="21"/>
        <v>13</v>
      </c>
      <c r="Y24" s="97" t="s">
        <v>388</v>
      </c>
      <c r="Z24" s="131" t="s">
        <v>388</v>
      </c>
      <c r="AA24" s="93" t="s">
        <v>388</v>
      </c>
      <c r="AB24" s="93" t="s">
        <v>388</v>
      </c>
      <c r="AC24" s="93" t="s">
        <v>388</v>
      </c>
      <c r="AD24" s="93" t="s">
        <v>388</v>
      </c>
      <c r="AE24" s="93" t="s">
        <v>388</v>
      </c>
      <c r="AF24" s="93" t="s">
        <v>388</v>
      </c>
      <c r="AG24" s="93" t="s">
        <v>388</v>
      </c>
      <c r="AH24" s="93" t="s">
        <v>388</v>
      </c>
      <c r="AI24" s="93" t="s">
        <v>388</v>
      </c>
      <c r="AJ24" s="93" t="s">
        <v>388</v>
      </c>
      <c r="AK24" s="93" t="s">
        <v>388</v>
      </c>
      <c r="AL24" s="93" t="s">
        <v>388</v>
      </c>
      <c r="AM24" s="191" t="str">
        <f t="shared" si="22"/>
        <v/>
      </c>
      <c r="AN24" s="137" t="str">
        <f t="shared" si="23"/>
        <v/>
      </c>
      <c r="AO24" s="93" t="s">
        <v>388</v>
      </c>
      <c r="AP24" s="93" t="s">
        <v>388</v>
      </c>
      <c r="AQ24" s="93" t="s">
        <v>388</v>
      </c>
      <c r="AR24" s="93" t="s">
        <v>388</v>
      </c>
      <c r="AS24" s="93" t="s">
        <v>388</v>
      </c>
      <c r="AT24" s="93" t="s">
        <v>388</v>
      </c>
      <c r="AU24" s="93" t="s">
        <v>388</v>
      </c>
      <c r="AV24" s="93" t="s">
        <v>388</v>
      </c>
      <c r="AW24" s="175" t="str">
        <f t="shared" si="24"/>
        <v/>
      </c>
      <c r="AX24" s="93" t="s">
        <v>388</v>
      </c>
      <c r="AY24" s="93" t="s">
        <v>388</v>
      </c>
      <c r="AZ24" s="102" t="str">
        <f t="shared" si="25"/>
        <v/>
      </c>
      <c r="BA24" s="96" t="s">
        <v>388</v>
      </c>
      <c r="BB24" s="103" t="str">
        <f t="shared" si="26"/>
        <v/>
      </c>
      <c r="BC24" s="103" t="str">
        <f t="shared" si="27"/>
        <v/>
      </c>
      <c r="BD24" s="104" t="str">
        <f t="shared" si="28"/>
        <v/>
      </c>
      <c r="BE24" s="72" t="s">
        <v>440</v>
      </c>
      <c r="BF24" s="72" t="s">
        <v>441</v>
      </c>
      <c r="BG24" s="72"/>
      <c r="BH24" s="72"/>
      <c r="BI24" s="183"/>
      <c r="BJ24" s="67" t="str">
        <f t="shared" si="29"/>
        <v/>
      </c>
      <c r="BK24" s="67" t="str">
        <f t="shared" si="30"/>
        <v>tikrinti</v>
      </c>
      <c r="BL24" s="67" t="str">
        <f t="shared" si="31"/>
        <v>tikrinti</v>
      </c>
      <c r="BM24" s="67" t="str">
        <f t="shared" si="32"/>
        <v>tikrinti</v>
      </c>
      <c r="BN24" s="67" t="str">
        <f t="shared" si="33"/>
        <v>tikrinti</v>
      </c>
      <c r="BO24" s="67" t="str">
        <f t="shared" si="34"/>
        <v>tikrinti</v>
      </c>
      <c r="BP24" s="67" t="str">
        <f t="shared" si="35"/>
        <v>tikrinti</v>
      </c>
      <c r="BQ24" s="67" t="str">
        <f t="shared" si="36"/>
        <v>tikrinti</v>
      </c>
      <c r="BR24" s="192" t="str">
        <f t="shared" si="37"/>
        <v/>
      </c>
      <c r="BS24" s="136" t="b">
        <f t="shared" si="38"/>
        <v>1</v>
      </c>
      <c r="BT24" s="136" t="b">
        <f t="shared" si="39"/>
        <v>1</v>
      </c>
      <c r="BU24" s="136" t="b">
        <f t="shared" si="40"/>
        <v>1</v>
      </c>
      <c r="BV24" s="136" t="b">
        <f t="shared" si="41"/>
        <v>1</v>
      </c>
      <c r="BW24" s="136" t="b">
        <f t="shared" si="42"/>
        <v>1</v>
      </c>
      <c r="BX24" s="136" t="b">
        <f t="shared" si="43"/>
        <v>1</v>
      </c>
      <c r="BY24" s="136" t="b">
        <f t="shared" si="44"/>
        <v>1</v>
      </c>
      <c r="BZ24" s="136" t="b">
        <f t="shared" si="45"/>
        <v>1</v>
      </c>
      <c r="CA24" s="136" t="b">
        <f t="shared" si="46"/>
        <v>1</v>
      </c>
      <c r="CB24" s="140"/>
    </row>
    <row r="25" spans="1:80" ht="38.25">
      <c r="A25" s="190">
        <v>17</v>
      </c>
      <c r="B25" s="106" t="s">
        <v>33</v>
      </c>
      <c r="C25" s="107" t="s">
        <v>201</v>
      </c>
      <c r="D25" s="108" t="s">
        <v>68</v>
      </c>
      <c r="E25" s="134" t="s">
        <v>429</v>
      </c>
      <c r="F25" s="108" t="s">
        <v>40</v>
      </c>
      <c r="G25" s="108" t="s">
        <v>388</v>
      </c>
      <c r="H25" s="108" t="s">
        <v>37</v>
      </c>
      <c r="I25" s="109"/>
      <c r="J25" s="106" t="s">
        <v>34</v>
      </c>
      <c r="K25" s="106" t="str">
        <f t="shared" si="19"/>
        <v/>
      </c>
      <c r="L25" s="106"/>
      <c r="M25" s="106" t="s">
        <v>39</v>
      </c>
      <c r="N25" s="84" t="s">
        <v>50</v>
      </c>
      <c r="O25" s="93">
        <v>7</v>
      </c>
      <c r="P25" s="93">
        <v>1</v>
      </c>
      <c r="Q25" s="94" t="s">
        <v>388</v>
      </c>
      <c r="R25" s="102">
        <f t="shared" si="20"/>
        <v>8</v>
      </c>
      <c r="S25" s="90" t="s">
        <v>430</v>
      </c>
      <c r="T25" s="90" t="s">
        <v>205</v>
      </c>
      <c r="U25" s="90" t="s">
        <v>431</v>
      </c>
      <c r="V25" s="91" t="s">
        <v>432</v>
      </c>
      <c r="W25" s="90" t="s">
        <v>388</v>
      </c>
      <c r="X25" s="135">
        <f t="shared" si="21"/>
        <v>8</v>
      </c>
      <c r="Y25" s="97" t="s">
        <v>388</v>
      </c>
      <c r="Z25" s="131" t="s">
        <v>388</v>
      </c>
      <c r="AA25" s="93" t="s">
        <v>388</v>
      </c>
      <c r="AB25" s="93" t="s">
        <v>388</v>
      </c>
      <c r="AC25" s="93" t="s">
        <v>388</v>
      </c>
      <c r="AD25" s="93" t="s">
        <v>388</v>
      </c>
      <c r="AE25" s="93" t="s">
        <v>388</v>
      </c>
      <c r="AF25" s="93" t="s">
        <v>388</v>
      </c>
      <c r="AG25" s="93" t="s">
        <v>388</v>
      </c>
      <c r="AH25" s="93" t="s">
        <v>388</v>
      </c>
      <c r="AI25" s="93" t="s">
        <v>388</v>
      </c>
      <c r="AJ25" s="93" t="s">
        <v>388</v>
      </c>
      <c r="AK25" s="93" t="s">
        <v>388</v>
      </c>
      <c r="AL25" s="93" t="s">
        <v>388</v>
      </c>
      <c r="AM25" s="191" t="str">
        <f t="shared" si="22"/>
        <v/>
      </c>
      <c r="AN25" s="137" t="str">
        <f t="shared" si="23"/>
        <v/>
      </c>
      <c r="AO25" s="93" t="s">
        <v>388</v>
      </c>
      <c r="AP25" s="93" t="s">
        <v>388</v>
      </c>
      <c r="AQ25" s="93" t="s">
        <v>388</v>
      </c>
      <c r="AR25" s="93" t="s">
        <v>388</v>
      </c>
      <c r="AS25" s="93" t="s">
        <v>388</v>
      </c>
      <c r="AT25" s="93" t="s">
        <v>388</v>
      </c>
      <c r="AU25" s="93" t="s">
        <v>388</v>
      </c>
      <c r="AV25" s="93" t="s">
        <v>388</v>
      </c>
      <c r="AW25" s="175" t="str">
        <f t="shared" si="24"/>
        <v/>
      </c>
      <c r="AX25" s="93" t="s">
        <v>388</v>
      </c>
      <c r="AY25" s="93" t="s">
        <v>388</v>
      </c>
      <c r="AZ25" s="102" t="str">
        <f t="shared" si="25"/>
        <v/>
      </c>
      <c r="BA25" s="96" t="s">
        <v>388</v>
      </c>
      <c r="BB25" s="103" t="str">
        <f t="shared" si="26"/>
        <v/>
      </c>
      <c r="BC25" s="103" t="str">
        <f t="shared" si="27"/>
        <v/>
      </c>
      <c r="BD25" s="104" t="str">
        <f t="shared" si="28"/>
        <v/>
      </c>
      <c r="BE25" s="72" t="s">
        <v>433</v>
      </c>
      <c r="BF25" s="72" t="s">
        <v>418</v>
      </c>
      <c r="BG25" s="72"/>
      <c r="BH25" s="72"/>
      <c r="BI25" s="183"/>
      <c r="BJ25" s="67" t="str">
        <f t="shared" si="29"/>
        <v/>
      </c>
      <c r="BK25" s="67" t="str">
        <f t="shared" si="30"/>
        <v>tikrinti</v>
      </c>
      <c r="BL25" s="67" t="str">
        <f t="shared" si="31"/>
        <v>tikrinti</v>
      </c>
      <c r="BM25" s="67" t="str">
        <f t="shared" si="32"/>
        <v>tikrinti</v>
      </c>
      <c r="BN25" s="67" t="str">
        <f t="shared" si="33"/>
        <v>tikrinti</v>
      </c>
      <c r="BO25" s="67" t="str">
        <f t="shared" si="34"/>
        <v>tikrinti</v>
      </c>
      <c r="BP25" s="67" t="str">
        <f t="shared" si="35"/>
        <v>tikrinti</v>
      </c>
      <c r="BQ25" s="67" t="str">
        <f t="shared" si="36"/>
        <v>tikrinti</v>
      </c>
      <c r="BR25" s="192" t="str">
        <f t="shared" si="37"/>
        <v/>
      </c>
      <c r="BS25" s="136" t="b">
        <f t="shared" si="38"/>
        <v>1</v>
      </c>
      <c r="BT25" s="136" t="b">
        <f t="shared" si="39"/>
        <v>1</v>
      </c>
      <c r="BU25" s="136" t="b">
        <f t="shared" si="40"/>
        <v>1</v>
      </c>
      <c r="BV25" s="136" t="b">
        <f t="shared" si="41"/>
        <v>1</v>
      </c>
      <c r="BW25" s="136" t="b">
        <f t="shared" si="42"/>
        <v>1</v>
      </c>
      <c r="BX25" s="136" t="b">
        <f t="shared" si="43"/>
        <v>1</v>
      </c>
      <c r="BY25" s="136" t="b">
        <f t="shared" si="44"/>
        <v>1</v>
      </c>
      <c r="BZ25" s="136" t="b">
        <f t="shared" si="45"/>
        <v>1</v>
      </c>
      <c r="CA25" s="136" t="b">
        <f t="shared" si="46"/>
        <v>1</v>
      </c>
      <c r="CB25" s="140"/>
    </row>
    <row r="26" spans="1:80" ht="38.25">
      <c r="A26" s="190">
        <v>18</v>
      </c>
      <c r="B26" s="106" t="s">
        <v>33</v>
      </c>
      <c r="C26" s="107" t="s">
        <v>201</v>
      </c>
      <c r="D26" s="108" t="s">
        <v>68</v>
      </c>
      <c r="E26" s="134" t="s">
        <v>448</v>
      </c>
      <c r="F26" s="108" t="s">
        <v>40</v>
      </c>
      <c r="G26" s="108" t="s">
        <v>388</v>
      </c>
      <c r="H26" s="108" t="s">
        <v>37</v>
      </c>
      <c r="I26" s="109" t="s">
        <v>34</v>
      </c>
      <c r="J26" s="106" t="s">
        <v>45</v>
      </c>
      <c r="K26" s="106" t="str">
        <f t="shared" si="19"/>
        <v/>
      </c>
      <c r="L26" s="106"/>
      <c r="M26" s="106" t="s">
        <v>39</v>
      </c>
      <c r="N26" s="84" t="s">
        <v>50</v>
      </c>
      <c r="O26" s="93">
        <v>13</v>
      </c>
      <c r="P26" s="93">
        <v>2</v>
      </c>
      <c r="Q26" s="94" t="s">
        <v>388</v>
      </c>
      <c r="R26" s="102">
        <f t="shared" si="20"/>
        <v>15</v>
      </c>
      <c r="S26" s="90" t="s">
        <v>449</v>
      </c>
      <c r="T26" s="90" t="s">
        <v>205</v>
      </c>
      <c r="U26" s="90" t="s">
        <v>450</v>
      </c>
      <c r="V26" s="91" t="s">
        <v>451</v>
      </c>
      <c r="W26" s="90" t="s">
        <v>452</v>
      </c>
      <c r="X26" s="135">
        <f t="shared" si="21"/>
        <v>15</v>
      </c>
      <c r="Y26" s="97" t="s">
        <v>388</v>
      </c>
      <c r="Z26" s="131" t="s">
        <v>388</v>
      </c>
      <c r="AA26" s="93" t="s">
        <v>388</v>
      </c>
      <c r="AB26" s="93" t="s">
        <v>388</v>
      </c>
      <c r="AC26" s="93" t="s">
        <v>388</v>
      </c>
      <c r="AD26" s="93" t="s">
        <v>388</v>
      </c>
      <c r="AE26" s="93" t="s">
        <v>388</v>
      </c>
      <c r="AF26" s="93" t="s">
        <v>388</v>
      </c>
      <c r="AG26" s="93" t="s">
        <v>388</v>
      </c>
      <c r="AH26" s="93" t="s">
        <v>388</v>
      </c>
      <c r="AI26" s="93" t="s">
        <v>388</v>
      </c>
      <c r="AJ26" s="93" t="s">
        <v>388</v>
      </c>
      <c r="AK26" s="93" t="s">
        <v>388</v>
      </c>
      <c r="AL26" s="93" t="s">
        <v>388</v>
      </c>
      <c r="AM26" s="191" t="str">
        <f t="shared" si="22"/>
        <v/>
      </c>
      <c r="AN26" s="137" t="str">
        <f t="shared" si="23"/>
        <v/>
      </c>
      <c r="AO26" s="93" t="s">
        <v>388</v>
      </c>
      <c r="AP26" s="93" t="s">
        <v>388</v>
      </c>
      <c r="AQ26" s="93" t="s">
        <v>388</v>
      </c>
      <c r="AR26" s="93" t="s">
        <v>388</v>
      </c>
      <c r="AS26" s="93" t="s">
        <v>388</v>
      </c>
      <c r="AT26" s="93" t="s">
        <v>388</v>
      </c>
      <c r="AU26" s="93" t="s">
        <v>388</v>
      </c>
      <c r="AV26" s="93" t="s">
        <v>388</v>
      </c>
      <c r="AW26" s="175" t="str">
        <f t="shared" si="24"/>
        <v/>
      </c>
      <c r="AX26" s="93" t="s">
        <v>388</v>
      </c>
      <c r="AY26" s="93" t="s">
        <v>388</v>
      </c>
      <c r="AZ26" s="102" t="str">
        <f t="shared" si="25"/>
        <v/>
      </c>
      <c r="BA26" s="96" t="s">
        <v>388</v>
      </c>
      <c r="BB26" s="103" t="str">
        <f t="shared" si="26"/>
        <v/>
      </c>
      <c r="BC26" s="103" t="str">
        <f t="shared" si="27"/>
        <v/>
      </c>
      <c r="BD26" s="104" t="str">
        <f t="shared" si="28"/>
        <v/>
      </c>
      <c r="BE26" s="72" t="s">
        <v>453</v>
      </c>
      <c r="BF26" s="72" t="s">
        <v>454</v>
      </c>
      <c r="BG26" s="72" t="s">
        <v>455</v>
      </c>
      <c r="BH26" s="72"/>
      <c r="BI26" s="183"/>
      <c r="BJ26" s="67" t="str">
        <f t="shared" si="29"/>
        <v/>
      </c>
      <c r="BK26" s="67" t="str">
        <f t="shared" si="30"/>
        <v>tikrinti</v>
      </c>
      <c r="BL26" s="67" t="str">
        <f t="shared" si="31"/>
        <v>tikrinti</v>
      </c>
      <c r="BM26" s="67" t="str">
        <f t="shared" si="32"/>
        <v>tikrinti</v>
      </c>
      <c r="BN26" s="67" t="str">
        <f t="shared" si="33"/>
        <v>tikrinti</v>
      </c>
      <c r="BO26" s="67" t="str">
        <f t="shared" si="34"/>
        <v>tikrinti</v>
      </c>
      <c r="BP26" s="67" t="str">
        <f t="shared" si="35"/>
        <v>tikrinti</v>
      </c>
      <c r="BQ26" s="67" t="str">
        <f t="shared" si="36"/>
        <v>tikrinti</v>
      </c>
      <c r="BR26" s="192" t="str">
        <f t="shared" si="37"/>
        <v/>
      </c>
      <c r="BS26" s="136" t="b">
        <f t="shared" si="38"/>
        <v>1</v>
      </c>
      <c r="BT26" s="136" t="b">
        <f t="shared" ref="BT26:BT61" si="47">_xlfn.ISFORMULA(X26)</f>
        <v>1</v>
      </c>
      <c r="BU26" s="136" t="b">
        <f t="shared" si="40"/>
        <v>1</v>
      </c>
      <c r="BV26" s="136" t="b">
        <f t="shared" si="41"/>
        <v>1</v>
      </c>
      <c r="BW26" s="136" t="b">
        <f t="shared" si="42"/>
        <v>1</v>
      </c>
      <c r="BX26" s="136" t="b">
        <f t="shared" si="43"/>
        <v>1</v>
      </c>
      <c r="BY26" s="136" t="b">
        <f t="shared" si="44"/>
        <v>1</v>
      </c>
      <c r="BZ26" s="136" t="b">
        <f t="shared" si="45"/>
        <v>1</v>
      </c>
      <c r="CA26" s="136" t="b">
        <f t="shared" si="46"/>
        <v>1</v>
      </c>
      <c r="CB26" s="140"/>
    </row>
    <row r="27" spans="1:80" ht="38.25">
      <c r="A27" s="190">
        <v>19</v>
      </c>
      <c r="B27" s="106" t="s">
        <v>33</v>
      </c>
      <c r="C27" s="107" t="s">
        <v>201</v>
      </c>
      <c r="D27" s="108" t="s">
        <v>68</v>
      </c>
      <c r="E27" s="134" t="s">
        <v>486</v>
      </c>
      <c r="F27" s="108" t="s">
        <v>40</v>
      </c>
      <c r="G27" s="108" t="s">
        <v>388</v>
      </c>
      <c r="H27" s="108" t="s">
        <v>37</v>
      </c>
      <c r="I27" s="109"/>
      <c r="J27" s="106" t="s">
        <v>46</v>
      </c>
      <c r="K27" s="106" t="str">
        <f t="shared" si="19"/>
        <v/>
      </c>
      <c r="L27" s="106"/>
      <c r="M27" s="106" t="s">
        <v>39</v>
      </c>
      <c r="N27" s="84" t="s">
        <v>50</v>
      </c>
      <c r="O27" s="93">
        <v>5</v>
      </c>
      <c r="P27" s="93">
        <v>1</v>
      </c>
      <c r="Q27" s="94" t="s">
        <v>388</v>
      </c>
      <c r="R27" s="102">
        <f t="shared" si="20"/>
        <v>6</v>
      </c>
      <c r="S27" s="90" t="s">
        <v>452</v>
      </c>
      <c r="T27" s="90" t="s">
        <v>205</v>
      </c>
      <c r="U27" s="90" t="s">
        <v>487</v>
      </c>
      <c r="V27" s="91" t="s">
        <v>488</v>
      </c>
      <c r="W27" s="90" t="s">
        <v>388</v>
      </c>
      <c r="X27" s="135">
        <f t="shared" si="21"/>
        <v>6</v>
      </c>
      <c r="Y27" s="97" t="s">
        <v>388</v>
      </c>
      <c r="Z27" s="131" t="s">
        <v>388</v>
      </c>
      <c r="AA27" s="93" t="s">
        <v>388</v>
      </c>
      <c r="AB27" s="93" t="s">
        <v>388</v>
      </c>
      <c r="AC27" s="93" t="s">
        <v>388</v>
      </c>
      <c r="AD27" s="93" t="s">
        <v>388</v>
      </c>
      <c r="AE27" s="93" t="s">
        <v>388</v>
      </c>
      <c r="AF27" s="93" t="s">
        <v>388</v>
      </c>
      <c r="AG27" s="93" t="s">
        <v>388</v>
      </c>
      <c r="AH27" s="93" t="s">
        <v>388</v>
      </c>
      <c r="AI27" s="93" t="s">
        <v>388</v>
      </c>
      <c r="AJ27" s="93" t="s">
        <v>388</v>
      </c>
      <c r="AK27" s="93" t="s">
        <v>388</v>
      </c>
      <c r="AL27" s="93" t="s">
        <v>388</v>
      </c>
      <c r="AM27" s="191" t="str">
        <f t="shared" si="22"/>
        <v/>
      </c>
      <c r="AN27" s="137" t="str">
        <f t="shared" si="23"/>
        <v/>
      </c>
      <c r="AO27" s="93" t="s">
        <v>388</v>
      </c>
      <c r="AP27" s="93" t="s">
        <v>388</v>
      </c>
      <c r="AQ27" s="93" t="s">
        <v>388</v>
      </c>
      <c r="AR27" s="93" t="s">
        <v>388</v>
      </c>
      <c r="AS27" s="93" t="s">
        <v>388</v>
      </c>
      <c r="AT27" s="93" t="s">
        <v>388</v>
      </c>
      <c r="AU27" s="93" t="s">
        <v>388</v>
      </c>
      <c r="AV27" s="93" t="s">
        <v>388</v>
      </c>
      <c r="AW27" s="175" t="str">
        <f t="shared" si="24"/>
        <v/>
      </c>
      <c r="AX27" s="93" t="s">
        <v>388</v>
      </c>
      <c r="AY27" s="93" t="s">
        <v>388</v>
      </c>
      <c r="AZ27" s="102" t="str">
        <f t="shared" si="25"/>
        <v/>
      </c>
      <c r="BA27" s="96" t="s">
        <v>388</v>
      </c>
      <c r="BB27" s="103" t="str">
        <f t="shared" si="26"/>
        <v/>
      </c>
      <c r="BC27" s="103" t="str">
        <f t="shared" si="27"/>
        <v/>
      </c>
      <c r="BD27" s="104" t="str">
        <f t="shared" si="28"/>
        <v/>
      </c>
      <c r="BE27" s="72" t="s">
        <v>489</v>
      </c>
      <c r="BF27" s="72" t="s">
        <v>490</v>
      </c>
      <c r="BG27" s="72"/>
      <c r="BH27" s="72"/>
      <c r="BI27" s="183"/>
      <c r="BJ27" s="67" t="str">
        <f t="shared" si="29"/>
        <v/>
      </c>
      <c r="BK27" s="67" t="str">
        <f t="shared" si="30"/>
        <v>tikrinti</v>
      </c>
      <c r="BL27" s="67" t="str">
        <f t="shared" si="31"/>
        <v>tikrinti</v>
      </c>
      <c r="BM27" s="67" t="str">
        <f t="shared" si="32"/>
        <v>tikrinti</v>
      </c>
      <c r="BN27" s="67" t="str">
        <f t="shared" si="33"/>
        <v>tikrinti</v>
      </c>
      <c r="BO27" s="67" t="str">
        <f t="shared" si="34"/>
        <v>tikrinti</v>
      </c>
      <c r="BP27" s="67" t="str">
        <f t="shared" si="35"/>
        <v>tikrinti</v>
      </c>
      <c r="BQ27" s="67" t="str">
        <f t="shared" si="36"/>
        <v>tikrinti</v>
      </c>
      <c r="BR27" s="192" t="str">
        <f t="shared" si="37"/>
        <v/>
      </c>
      <c r="BS27" s="136" t="b">
        <f t="shared" si="38"/>
        <v>1</v>
      </c>
      <c r="BT27" s="136" t="b">
        <f t="shared" si="47"/>
        <v>1</v>
      </c>
      <c r="BU27" s="136" t="b">
        <f t="shared" si="40"/>
        <v>1</v>
      </c>
      <c r="BV27" s="136" t="b">
        <f t="shared" si="41"/>
        <v>1</v>
      </c>
      <c r="BW27" s="136" t="b">
        <f t="shared" si="42"/>
        <v>1</v>
      </c>
      <c r="BX27" s="136" t="b">
        <f t="shared" si="43"/>
        <v>1</v>
      </c>
      <c r="BY27" s="136" t="b">
        <f t="shared" si="44"/>
        <v>1</v>
      </c>
      <c r="BZ27" s="136" t="b">
        <f t="shared" si="45"/>
        <v>1</v>
      </c>
      <c r="CA27" s="136" t="b">
        <f t="shared" si="46"/>
        <v>1</v>
      </c>
      <c r="CB27" s="140"/>
    </row>
    <row r="28" spans="1:80" ht="38.25">
      <c r="A28" s="190">
        <v>20</v>
      </c>
      <c r="B28" s="85" t="s">
        <v>33</v>
      </c>
      <c r="C28" s="107" t="s">
        <v>201</v>
      </c>
      <c r="D28" s="108" t="s">
        <v>68</v>
      </c>
      <c r="E28" s="134" t="s">
        <v>579</v>
      </c>
      <c r="F28" s="108" t="s">
        <v>44</v>
      </c>
      <c r="G28" s="108" t="s">
        <v>388</v>
      </c>
      <c r="H28" s="108" t="s">
        <v>38</v>
      </c>
      <c r="I28" s="109"/>
      <c r="J28" s="106"/>
      <c r="K28" s="106" t="str">
        <f t="shared" si="19"/>
        <v>?</v>
      </c>
      <c r="L28" s="106"/>
      <c r="M28" s="85"/>
      <c r="N28" s="84" t="s">
        <v>50</v>
      </c>
      <c r="O28" s="93">
        <v>18</v>
      </c>
      <c r="P28" s="93">
        <v>1</v>
      </c>
      <c r="Q28" s="94">
        <v>1</v>
      </c>
      <c r="R28" s="102">
        <f t="shared" si="20"/>
        <v>20</v>
      </c>
      <c r="S28" s="90" t="s">
        <v>512</v>
      </c>
      <c r="T28" s="90" t="s">
        <v>205</v>
      </c>
      <c r="U28" s="90" t="s">
        <v>513</v>
      </c>
      <c r="V28" s="91" t="s">
        <v>514</v>
      </c>
      <c r="W28" s="90" t="s">
        <v>388</v>
      </c>
      <c r="X28" s="135" t="str">
        <f t="shared" si="21"/>
        <v/>
      </c>
      <c r="Y28" s="97" t="s">
        <v>388</v>
      </c>
      <c r="Z28" s="131" t="s">
        <v>388</v>
      </c>
      <c r="AA28" s="93" t="s">
        <v>388</v>
      </c>
      <c r="AB28" s="93" t="s">
        <v>388</v>
      </c>
      <c r="AC28" s="93" t="s">
        <v>388</v>
      </c>
      <c r="AD28" s="93" t="s">
        <v>388</v>
      </c>
      <c r="AE28" s="93" t="s">
        <v>388</v>
      </c>
      <c r="AF28" s="93" t="s">
        <v>388</v>
      </c>
      <c r="AG28" s="93" t="s">
        <v>388</v>
      </c>
      <c r="AH28" s="93" t="s">
        <v>388</v>
      </c>
      <c r="AI28" s="93" t="s">
        <v>388</v>
      </c>
      <c r="AJ28" s="93" t="s">
        <v>388</v>
      </c>
      <c r="AK28" s="93" t="s">
        <v>388</v>
      </c>
      <c r="AL28" s="93" t="s">
        <v>388</v>
      </c>
      <c r="AM28" s="191" t="str">
        <f t="shared" si="22"/>
        <v/>
      </c>
      <c r="AN28" s="137" t="str">
        <f t="shared" si="23"/>
        <v/>
      </c>
      <c r="AO28" s="93" t="s">
        <v>388</v>
      </c>
      <c r="AP28" s="93">
        <v>20</v>
      </c>
      <c r="AQ28" s="93" t="s">
        <v>388</v>
      </c>
      <c r="AR28" s="93" t="s">
        <v>388</v>
      </c>
      <c r="AS28" s="93" t="s">
        <v>388</v>
      </c>
      <c r="AT28" s="93" t="s">
        <v>388</v>
      </c>
      <c r="AU28" s="93" t="s">
        <v>388</v>
      </c>
      <c r="AV28" s="93" t="s">
        <v>388</v>
      </c>
      <c r="AW28" s="175">
        <f t="shared" si="24"/>
        <v>20</v>
      </c>
      <c r="AX28" s="93" t="s">
        <v>388</v>
      </c>
      <c r="AY28" s="93" t="s">
        <v>388</v>
      </c>
      <c r="AZ28" s="102" t="str">
        <f t="shared" si="25"/>
        <v/>
      </c>
      <c r="BA28" s="96" t="s">
        <v>388</v>
      </c>
      <c r="BB28" s="103" t="str">
        <f t="shared" si="26"/>
        <v/>
      </c>
      <c r="BC28" s="103" t="str">
        <f t="shared" si="27"/>
        <v/>
      </c>
      <c r="BD28" s="104" t="str">
        <f t="shared" si="28"/>
        <v/>
      </c>
      <c r="BE28" s="72"/>
      <c r="BF28" s="72"/>
      <c r="BG28" s="72"/>
      <c r="BH28" s="72"/>
      <c r="BI28" s="184"/>
      <c r="BJ28" s="67" t="str">
        <f t="shared" si="29"/>
        <v>tikrinti</v>
      </c>
      <c r="BK28" s="67" t="str">
        <f t="shared" si="30"/>
        <v>tikrinti</v>
      </c>
      <c r="BL28" s="67" t="str">
        <f t="shared" si="31"/>
        <v>tikrinti</v>
      </c>
      <c r="BM28" s="67" t="str">
        <f t="shared" si="32"/>
        <v/>
      </c>
      <c r="BN28" s="67" t="str">
        <f t="shared" si="33"/>
        <v>tikrinti</v>
      </c>
      <c r="BO28" s="67" t="str">
        <f t="shared" si="34"/>
        <v/>
      </c>
      <c r="BP28" s="67" t="str">
        <f t="shared" si="35"/>
        <v>tikrinti</v>
      </c>
      <c r="BQ28" s="67" t="str">
        <f t="shared" si="36"/>
        <v>tikrinti</v>
      </c>
      <c r="BR28" s="192" t="str">
        <f t="shared" si="37"/>
        <v/>
      </c>
      <c r="BS28" s="136" t="b">
        <f t="shared" si="38"/>
        <v>1</v>
      </c>
      <c r="BT28" s="136" t="b">
        <f t="shared" si="47"/>
        <v>1</v>
      </c>
      <c r="BU28" s="136" t="b">
        <f t="shared" si="40"/>
        <v>1</v>
      </c>
      <c r="BV28" s="136" t="b">
        <f t="shared" si="41"/>
        <v>1</v>
      </c>
      <c r="BW28" s="136" t="b">
        <f t="shared" si="42"/>
        <v>1</v>
      </c>
      <c r="BX28" s="136" t="b">
        <f t="shared" si="43"/>
        <v>1</v>
      </c>
      <c r="BY28" s="136" t="b">
        <f t="shared" si="44"/>
        <v>1</v>
      </c>
      <c r="BZ28" s="136" t="b">
        <f t="shared" si="45"/>
        <v>1</v>
      </c>
      <c r="CA28" s="136" t="b">
        <f t="shared" si="46"/>
        <v>1</v>
      </c>
      <c r="CB28" s="140"/>
    </row>
    <row r="29" spans="1:80" ht="51">
      <c r="A29" s="190">
        <v>21</v>
      </c>
      <c r="B29" s="85" t="s">
        <v>33</v>
      </c>
      <c r="C29" s="107" t="s">
        <v>201</v>
      </c>
      <c r="D29" s="108" t="s">
        <v>68</v>
      </c>
      <c r="E29" s="134" t="s">
        <v>651</v>
      </c>
      <c r="F29" s="108" t="s">
        <v>48</v>
      </c>
      <c r="G29" s="108" t="s">
        <v>388</v>
      </c>
      <c r="H29" s="108" t="s">
        <v>38</v>
      </c>
      <c r="I29" s="109" t="s">
        <v>34</v>
      </c>
      <c r="J29" s="106"/>
      <c r="K29" s="106" t="str">
        <f t="shared" si="19"/>
        <v/>
      </c>
      <c r="L29" s="106"/>
      <c r="M29" s="85"/>
      <c r="N29" s="84" t="s">
        <v>50</v>
      </c>
      <c r="O29" s="93">
        <v>25</v>
      </c>
      <c r="P29" s="93">
        <v>2</v>
      </c>
      <c r="Q29" s="94" t="s">
        <v>388</v>
      </c>
      <c r="R29" s="102">
        <f t="shared" si="20"/>
        <v>27</v>
      </c>
      <c r="S29" s="90" t="s">
        <v>494</v>
      </c>
      <c r="T29" s="90" t="s">
        <v>205</v>
      </c>
      <c r="U29" s="90" t="s">
        <v>495</v>
      </c>
      <c r="V29" s="91" t="s">
        <v>496</v>
      </c>
      <c r="W29" s="90" t="s">
        <v>497</v>
      </c>
      <c r="X29" s="135" t="str">
        <f t="shared" si="21"/>
        <v/>
      </c>
      <c r="Y29" s="97" t="s">
        <v>388</v>
      </c>
      <c r="Z29" s="131" t="s">
        <v>388</v>
      </c>
      <c r="AA29" s="93" t="s">
        <v>388</v>
      </c>
      <c r="AB29" s="93" t="s">
        <v>388</v>
      </c>
      <c r="AC29" s="93" t="s">
        <v>388</v>
      </c>
      <c r="AD29" s="93" t="s">
        <v>388</v>
      </c>
      <c r="AE29" s="93" t="s">
        <v>388</v>
      </c>
      <c r="AF29" s="93" t="s">
        <v>388</v>
      </c>
      <c r="AG29" s="93" t="s">
        <v>388</v>
      </c>
      <c r="AH29" s="93" t="s">
        <v>388</v>
      </c>
      <c r="AI29" s="93" t="s">
        <v>388</v>
      </c>
      <c r="AJ29" s="93" t="s">
        <v>388</v>
      </c>
      <c r="AK29" s="93" t="s">
        <v>388</v>
      </c>
      <c r="AL29" s="93" t="s">
        <v>388</v>
      </c>
      <c r="AM29" s="191" t="str">
        <f t="shared" si="22"/>
        <v/>
      </c>
      <c r="AN29" s="137" t="str">
        <f t="shared" si="23"/>
        <v/>
      </c>
      <c r="AO29" s="93" t="s">
        <v>388</v>
      </c>
      <c r="AP29" s="93" t="s">
        <v>388</v>
      </c>
      <c r="AQ29" s="93" t="s">
        <v>388</v>
      </c>
      <c r="AR29" s="93" t="s">
        <v>388</v>
      </c>
      <c r="AS29" s="93" t="s">
        <v>388</v>
      </c>
      <c r="AT29" s="93" t="s">
        <v>388</v>
      </c>
      <c r="AU29" s="93" t="s">
        <v>388</v>
      </c>
      <c r="AV29" s="93" t="s">
        <v>388</v>
      </c>
      <c r="AW29" s="175" t="str">
        <f t="shared" si="24"/>
        <v/>
      </c>
      <c r="AX29" s="93">
        <v>27</v>
      </c>
      <c r="AY29" s="93" t="s">
        <v>388</v>
      </c>
      <c r="AZ29" s="102">
        <f t="shared" si="25"/>
        <v>27</v>
      </c>
      <c r="BA29" s="96" t="s">
        <v>388</v>
      </c>
      <c r="BB29" s="103">
        <f t="shared" si="26"/>
        <v>27</v>
      </c>
      <c r="BC29" s="103" t="str">
        <f t="shared" si="27"/>
        <v/>
      </c>
      <c r="BD29" s="104">
        <f t="shared" si="28"/>
        <v>27</v>
      </c>
      <c r="BE29" s="72"/>
      <c r="BF29" s="72"/>
      <c r="BG29" s="72"/>
      <c r="BH29" s="72"/>
      <c r="BI29" s="184"/>
      <c r="BJ29" s="67" t="str">
        <f t="shared" si="29"/>
        <v>tikrinti</v>
      </c>
      <c r="BK29" s="67" t="str">
        <f t="shared" si="30"/>
        <v>tikrinti</v>
      </c>
      <c r="BL29" s="67" t="str">
        <f t="shared" si="31"/>
        <v>tikrinti</v>
      </c>
      <c r="BM29" s="67" t="str">
        <f t="shared" si="32"/>
        <v>tikrinti</v>
      </c>
      <c r="BN29" s="67" t="str">
        <f t="shared" si="33"/>
        <v>tikrinti</v>
      </c>
      <c r="BO29" s="67" t="str">
        <f t="shared" si="34"/>
        <v>tikrinti</v>
      </c>
      <c r="BP29" s="67" t="str">
        <f t="shared" si="35"/>
        <v/>
      </c>
      <c r="BQ29" s="67" t="str">
        <f t="shared" si="36"/>
        <v/>
      </c>
      <c r="BR29" s="192" t="str">
        <f t="shared" si="37"/>
        <v/>
      </c>
      <c r="BS29" s="136" t="b">
        <f t="shared" si="38"/>
        <v>1</v>
      </c>
      <c r="BT29" s="136" t="b">
        <f t="shared" si="47"/>
        <v>1</v>
      </c>
      <c r="BU29" s="136" t="b">
        <f t="shared" si="40"/>
        <v>1</v>
      </c>
      <c r="BV29" s="136" t="b">
        <f t="shared" si="41"/>
        <v>1</v>
      </c>
      <c r="BW29" s="136" t="b">
        <f t="shared" si="42"/>
        <v>1</v>
      </c>
      <c r="BX29" s="136" t="b">
        <f t="shared" si="43"/>
        <v>1</v>
      </c>
      <c r="BY29" s="136" t="b">
        <f t="shared" si="44"/>
        <v>1</v>
      </c>
      <c r="BZ29" s="136" t="b">
        <f t="shared" si="45"/>
        <v>1</v>
      </c>
      <c r="CA29" s="136" t="b">
        <f t="shared" si="46"/>
        <v>1</v>
      </c>
      <c r="CB29" s="140"/>
    </row>
    <row r="30" spans="1:80" ht="38.25">
      <c r="A30" s="190">
        <v>22</v>
      </c>
      <c r="B30" s="112" t="s">
        <v>33</v>
      </c>
      <c r="C30" s="113" t="s">
        <v>201</v>
      </c>
      <c r="D30" s="108" t="s">
        <v>68</v>
      </c>
      <c r="E30" s="134" t="s">
        <v>667</v>
      </c>
      <c r="F30" s="108" t="s">
        <v>35</v>
      </c>
      <c r="G30" s="108" t="s">
        <v>331</v>
      </c>
      <c r="H30" s="108" t="s">
        <v>38</v>
      </c>
      <c r="I30" s="109" t="s">
        <v>34</v>
      </c>
      <c r="J30" s="106" t="s">
        <v>45</v>
      </c>
      <c r="K30" s="106" t="str">
        <f t="shared" si="19"/>
        <v/>
      </c>
      <c r="L30" s="106"/>
      <c r="M30" s="85"/>
      <c r="N30" s="84" t="s">
        <v>50</v>
      </c>
      <c r="O30" s="93">
        <v>28</v>
      </c>
      <c r="P30" s="93">
        <v>2</v>
      </c>
      <c r="Q30" s="94" t="s">
        <v>388</v>
      </c>
      <c r="R30" s="102">
        <f t="shared" si="20"/>
        <v>30</v>
      </c>
      <c r="S30" s="90" t="s">
        <v>402</v>
      </c>
      <c r="T30" s="90" t="s">
        <v>205</v>
      </c>
      <c r="U30" s="90">
        <v>861030172</v>
      </c>
      <c r="V30" s="91" t="s">
        <v>403</v>
      </c>
      <c r="W30" s="90" t="s">
        <v>590</v>
      </c>
      <c r="X30" s="135" t="str">
        <f t="shared" si="21"/>
        <v/>
      </c>
      <c r="Y30" s="97" t="s">
        <v>388</v>
      </c>
      <c r="Z30" s="131" t="s">
        <v>388</v>
      </c>
      <c r="AA30" s="93" t="s">
        <v>388</v>
      </c>
      <c r="AB30" s="93" t="s">
        <v>388</v>
      </c>
      <c r="AC30" s="93" t="s">
        <v>388</v>
      </c>
      <c r="AD30" s="93" t="s">
        <v>388</v>
      </c>
      <c r="AE30" s="93" t="s">
        <v>388</v>
      </c>
      <c r="AF30" s="93" t="s">
        <v>388</v>
      </c>
      <c r="AG30" s="93" t="s">
        <v>388</v>
      </c>
      <c r="AH30" s="93" t="s">
        <v>388</v>
      </c>
      <c r="AI30" s="93" t="s">
        <v>388</v>
      </c>
      <c r="AJ30" s="93" t="s">
        <v>388</v>
      </c>
      <c r="AK30" s="93" t="s">
        <v>388</v>
      </c>
      <c r="AL30" s="93" t="s">
        <v>388</v>
      </c>
      <c r="AM30" s="191" t="str">
        <f t="shared" si="22"/>
        <v/>
      </c>
      <c r="AN30" s="137" t="str">
        <f t="shared" si="23"/>
        <v/>
      </c>
      <c r="AO30" s="93" t="s">
        <v>388</v>
      </c>
      <c r="AP30" s="93" t="s">
        <v>388</v>
      </c>
      <c r="AQ30" s="93" t="s">
        <v>388</v>
      </c>
      <c r="AR30" s="93" t="s">
        <v>388</v>
      </c>
      <c r="AS30" s="93" t="s">
        <v>388</v>
      </c>
      <c r="AT30" s="93" t="s">
        <v>388</v>
      </c>
      <c r="AU30" s="93" t="s">
        <v>388</v>
      </c>
      <c r="AV30" s="93" t="s">
        <v>388</v>
      </c>
      <c r="AW30" s="175" t="str">
        <f t="shared" si="24"/>
        <v/>
      </c>
      <c r="AX30" s="93" t="s">
        <v>388</v>
      </c>
      <c r="AY30" s="93" t="s">
        <v>388</v>
      </c>
      <c r="AZ30" s="102" t="str">
        <f t="shared" si="25"/>
        <v/>
      </c>
      <c r="BA30" s="96">
        <v>30</v>
      </c>
      <c r="BB30" s="103" t="str">
        <f t="shared" si="26"/>
        <v/>
      </c>
      <c r="BC30" s="103" t="str">
        <f t="shared" si="27"/>
        <v/>
      </c>
      <c r="BD30" s="104">
        <f t="shared" si="28"/>
        <v>30</v>
      </c>
      <c r="BE30" s="72"/>
      <c r="BF30" s="72"/>
      <c r="BG30" s="72"/>
      <c r="BH30" s="72"/>
      <c r="BI30" s="183"/>
      <c r="BJ30" s="67" t="str">
        <f t="shared" si="29"/>
        <v>tikrinti</v>
      </c>
      <c r="BK30" s="67" t="str">
        <f t="shared" si="30"/>
        <v>tikrinti</v>
      </c>
      <c r="BL30" s="67" t="str">
        <f t="shared" si="31"/>
        <v>tikrinti</v>
      </c>
      <c r="BM30" s="67" t="str">
        <f t="shared" si="32"/>
        <v>tikrinti</v>
      </c>
      <c r="BN30" s="67" t="str">
        <f t="shared" si="33"/>
        <v>tikrinti</v>
      </c>
      <c r="BO30" s="67" t="str">
        <f t="shared" si="34"/>
        <v>tikrinti</v>
      </c>
      <c r="BP30" s="67" t="str">
        <f t="shared" si="35"/>
        <v>tikrinti</v>
      </c>
      <c r="BQ30" s="67" t="str">
        <f t="shared" si="36"/>
        <v/>
      </c>
      <c r="BR30" s="192" t="str">
        <f t="shared" si="37"/>
        <v/>
      </c>
      <c r="BS30" s="136" t="b">
        <f t="shared" si="38"/>
        <v>1</v>
      </c>
      <c r="BT30" s="136" t="b">
        <f t="shared" si="47"/>
        <v>1</v>
      </c>
      <c r="BU30" s="136" t="b">
        <f t="shared" si="40"/>
        <v>1</v>
      </c>
      <c r="BV30" s="136" t="b">
        <f t="shared" si="41"/>
        <v>1</v>
      </c>
      <c r="BW30" s="136" t="b">
        <f t="shared" si="42"/>
        <v>1</v>
      </c>
      <c r="BX30" s="136" t="b">
        <f t="shared" si="43"/>
        <v>1</v>
      </c>
      <c r="BY30" s="136" t="b">
        <f t="shared" si="44"/>
        <v>1</v>
      </c>
      <c r="BZ30" s="136" t="b">
        <f t="shared" si="45"/>
        <v>1</v>
      </c>
      <c r="CA30" s="136" t="b">
        <f t="shared" si="46"/>
        <v>1</v>
      </c>
      <c r="CB30" s="140"/>
    </row>
    <row r="31" spans="1:80" ht="38.25">
      <c r="A31" s="190">
        <v>23</v>
      </c>
      <c r="B31" s="112" t="s">
        <v>33</v>
      </c>
      <c r="C31" s="113" t="s">
        <v>201</v>
      </c>
      <c r="D31" s="108" t="s">
        <v>68</v>
      </c>
      <c r="E31" s="134" t="s">
        <v>575</v>
      </c>
      <c r="F31" s="108" t="s">
        <v>35</v>
      </c>
      <c r="G31" s="108" t="s">
        <v>330</v>
      </c>
      <c r="H31" s="108" t="s">
        <v>38</v>
      </c>
      <c r="I31" s="109" t="s">
        <v>34</v>
      </c>
      <c r="J31" s="106" t="s">
        <v>34</v>
      </c>
      <c r="K31" s="106" t="str">
        <f t="shared" si="19"/>
        <v/>
      </c>
      <c r="L31" s="106"/>
      <c r="M31" s="85"/>
      <c r="N31" s="84" t="s">
        <v>50</v>
      </c>
      <c r="O31" s="93">
        <v>30</v>
      </c>
      <c r="P31" s="93">
        <v>1</v>
      </c>
      <c r="Q31" s="94">
        <v>1</v>
      </c>
      <c r="R31" s="102">
        <f t="shared" si="20"/>
        <v>32</v>
      </c>
      <c r="S31" s="90" t="s">
        <v>668</v>
      </c>
      <c r="T31" s="90" t="s">
        <v>205</v>
      </c>
      <c r="U31" s="90" t="s">
        <v>407</v>
      </c>
      <c r="V31" s="91" t="s">
        <v>408</v>
      </c>
      <c r="W31" s="90" t="s">
        <v>388</v>
      </c>
      <c r="X31" s="135" t="str">
        <f t="shared" si="21"/>
        <v/>
      </c>
      <c r="Y31" s="97" t="s">
        <v>388</v>
      </c>
      <c r="Z31" s="131" t="s">
        <v>388</v>
      </c>
      <c r="AA31" s="93" t="s">
        <v>388</v>
      </c>
      <c r="AB31" s="93" t="s">
        <v>388</v>
      </c>
      <c r="AC31" s="93" t="s">
        <v>388</v>
      </c>
      <c r="AD31" s="93" t="s">
        <v>388</v>
      </c>
      <c r="AE31" s="93" t="s">
        <v>388</v>
      </c>
      <c r="AF31" s="93" t="s">
        <v>388</v>
      </c>
      <c r="AG31" s="93" t="s">
        <v>388</v>
      </c>
      <c r="AH31" s="93" t="s">
        <v>388</v>
      </c>
      <c r="AI31" s="93" t="s">
        <v>388</v>
      </c>
      <c r="AJ31" s="93" t="s">
        <v>388</v>
      </c>
      <c r="AK31" s="93" t="s">
        <v>388</v>
      </c>
      <c r="AL31" s="93" t="s">
        <v>388</v>
      </c>
      <c r="AM31" s="191" t="str">
        <f t="shared" si="22"/>
        <v/>
      </c>
      <c r="AN31" s="137" t="str">
        <f t="shared" si="23"/>
        <v/>
      </c>
      <c r="AO31" s="93" t="s">
        <v>388</v>
      </c>
      <c r="AP31" s="93" t="s">
        <v>388</v>
      </c>
      <c r="AQ31" s="93" t="s">
        <v>388</v>
      </c>
      <c r="AR31" s="93" t="s">
        <v>388</v>
      </c>
      <c r="AS31" s="93" t="s">
        <v>388</v>
      </c>
      <c r="AT31" s="93" t="s">
        <v>388</v>
      </c>
      <c r="AU31" s="93" t="s">
        <v>388</v>
      </c>
      <c r="AV31" s="93" t="s">
        <v>388</v>
      </c>
      <c r="AW31" s="175" t="str">
        <f t="shared" si="24"/>
        <v/>
      </c>
      <c r="AX31" s="93" t="s">
        <v>388</v>
      </c>
      <c r="AY31" s="93" t="s">
        <v>388</v>
      </c>
      <c r="AZ31" s="102" t="str">
        <f t="shared" si="25"/>
        <v/>
      </c>
      <c r="BA31" s="96">
        <v>32</v>
      </c>
      <c r="BB31" s="103" t="str">
        <f t="shared" si="26"/>
        <v/>
      </c>
      <c r="BC31" s="103" t="str">
        <f t="shared" si="27"/>
        <v/>
      </c>
      <c r="BD31" s="104">
        <f t="shared" si="28"/>
        <v>32</v>
      </c>
      <c r="BE31" s="72"/>
      <c r="BF31" s="72"/>
      <c r="BG31" s="72"/>
      <c r="BH31" s="72"/>
      <c r="BI31" s="183"/>
      <c r="BJ31" s="67" t="str">
        <f t="shared" si="29"/>
        <v>tikrinti</v>
      </c>
      <c r="BK31" s="67" t="str">
        <f t="shared" si="30"/>
        <v>tikrinti</v>
      </c>
      <c r="BL31" s="67" t="str">
        <f t="shared" si="31"/>
        <v>tikrinti</v>
      </c>
      <c r="BM31" s="67" t="str">
        <f t="shared" si="32"/>
        <v>tikrinti</v>
      </c>
      <c r="BN31" s="67" t="str">
        <f t="shared" si="33"/>
        <v>tikrinti</v>
      </c>
      <c r="BO31" s="67" t="str">
        <f t="shared" si="34"/>
        <v>tikrinti</v>
      </c>
      <c r="BP31" s="67" t="str">
        <f t="shared" si="35"/>
        <v>tikrinti</v>
      </c>
      <c r="BQ31" s="67" t="str">
        <f t="shared" si="36"/>
        <v/>
      </c>
      <c r="BR31" s="192" t="str">
        <f t="shared" si="37"/>
        <v/>
      </c>
      <c r="BS31" s="136" t="b">
        <f t="shared" si="38"/>
        <v>1</v>
      </c>
      <c r="BT31" s="136" t="b">
        <f t="shared" si="47"/>
        <v>1</v>
      </c>
      <c r="BU31" s="136" t="b">
        <f t="shared" si="40"/>
        <v>1</v>
      </c>
      <c r="BV31" s="136" t="b">
        <f t="shared" si="41"/>
        <v>1</v>
      </c>
      <c r="BW31" s="136" t="b">
        <f t="shared" si="42"/>
        <v>1</v>
      </c>
      <c r="BX31" s="136" t="b">
        <f t="shared" si="43"/>
        <v>1</v>
      </c>
      <c r="BY31" s="136" t="b">
        <f t="shared" si="44"/>
        <v>1</v>
      </c>
      <c r="BZ31" s="136" t="b">
        <f t="shared" si="45"/>
        <v>1</v>
      </c>
      <c r="CA31" s="136" t="b">
        <f t="shared" si="46"/>
        <v>1</v>
      </c>
      <c r="CB31" s="140"/>
    </row>
    <row r="32" spans="1:80" ht="25.5">
      <c r="A32" s="190">
        <v>24</v>
      </c>
      <c r="B32" s="85" t="s">
        <v>33</v>
      </c>
      <c r="C32" s="86" t="s">
        <v>201</v>
      </c>
      <c r="D32" s="87" t="s">
        <v>68</v>
      </c>
      <c r="E32" s="134" t="s">
        <v>627</v>
      </c>
      <c r="F32" s="87" t="s">
        <v>35</v>
      </c>
      <c r="G32" s="87" t="s">
        <v>331</v>
      </c>
      <c r="H32" s="87" t="s">
        <v>38</v>
      </c>
      <c r="I32" s="84"/>
      <c r="J32" s="85"/>
      <c r="K32" s="85" t="str">
        <f t="shared" si="19"/>
        <v>?</v>
      </c>
      <c r="L32" s="85"/>
      <c r="M32" s="85"/>
      <c r="N32" s="84" t="s">
        <v>50</v>
      </c>
      <c r="O32" s="93">
        <v>20</v>
      </c>
      <c r="P32" s="93">
        <v>2</v>
      </c>
      <c r="Q32" s="94" t="s">
        <v>388</v>
      </c>
      <c r="R32" s="102">
        <f t="shared" si="20"/>
        <v>22</v>
      </c>
      <c r="S32" s="90" t="s">
        <v>399</v>
      </c>
      <c r="T32" s="90" t="s">
        <v>205</v>
      </c>
      <c r="U32" s="90" t="s">
        <v>571</v>
      </c>
      <c r="V32" s="91" t="s">
        <v>669</v>
      </c>
      <c r="W32" s="90" t="s">
        <v>629</v>
      </c>
      <c r="X32" s="135" t="str">
        <f t="shared" si="21"/>
        <v/>
      </c>
      <c r="Y32" s="97" t="s">
        <v>388</v>
      </c>
      <c r="Z32" s="131" t="s">
        <v>388</v>
      </c>
      <c r="AA32" s="93">
        <v>22</v>
      </c>
      <c r="AB32" s="93" t="s">
        <v>388</v>
      </c>
      <c r="AC32" s="93" t="s">
        <v>388</v>
      </c>
      <c r="AD32" s="93" t="s">
        <v>388</v>
      </c>
      <c r="AE32" s="93" t="s">
        <v>388</v>
      </c>
      <c r="AF32" s="93" t="s">
        <v>388</v>
      </c>
      <c r="AG32" s="93" t="s">
        <v>388</v>
      </c>
      <c r="AH32" s="93" t="s">
        <v>388</v>
      </c>
      <c r="AI32" s="93" t="s">
        <v>388</v>
      </c>
      <c r="AJ32" s="93" t="s">
        <v>388</v>
      </c>
      <c r="AK32" s="93" t="s">
        <v>388</v>
      </c>
      <c r="AL32" s="93" t="s">
        <v>388</v>
      </c>
      <c r="AM32" s="191">
        <f t="shared" si="22"/>
        <v>22</v>
      </c>
      <c r="AN32" s="137" t="str">
        <f t="shared" si="23"/>
        <v/>
      </c>
      <c r="AO32" s="93" t="s">
        <v>388</v>
      </c>
      <c r="AP32" s="93" t="s">
        <v>388</v>
      </c>
      <c r="AQ32" s="93" t="s">
        <v>388</v>
      </c>
      <c r="AR32" s="93" t="s">
        <v>388</v>
      </c>
      <c r="AS32" s="93" t="s">
        <v>388</v>
      </c>
      <c r="AT32" s="93" t="s">
        <v>388</v>
      </c>
      <c r="AU32" s="93" t="s">
        <v>388</v>
      </c>
      <c r="AV32" s="93" t="s">
        <v>388</v>
      </c>
      <c r="AW32" s="175" t="str">
        <f t="shared" si="24"/>
        <v/>
      </c>
      <c r="AX32" s="93" t="s">
        <v>388</v>
      </c>
      <c r="AY32" s="93" t="s">
        <v>388</v>
      </c>
      <c r="AZ32" s="102" t="str">
        <f t="shared" si="25"/>
        <v/>
      </c>
      <c r="BA32" s="96" t="s">
        <v>388</v>
      </c>
      <c r="BB32" s="103" t="str">
        <f t="shared" si="26"/>
        <v/>
      </c>
      <c r="BC32" s="103" t="str">
        <f t="shared" si="27"/>
        <v/>
      </c>
      <c r="BD32" s="104" t="str">
        <f t="shared" si="28"/>
        <v/>
      </c>
      <c r="BE32" s="72"/>
      <c r="BF32" s="72"/>
      <c r="BG32" s="72"/>
      <c r="BH32" s="72"/>
      <c r="BI32" s="184"/>
      <c r="BJ32" s="67" t="str">
        <f t="shared" si="29"/>
        <v>tikrinti</v>
      </c>
      <c r="BK32" s="67" t="str">
        <f t="shared" si="30"/>
        <v>tikrinti</v>
      </c>
      <c r="BL32" s="67" t="str">
        <f t="shared" si="31"/>
        <v>tikrinti</v>
      </c>
      <c r="BM32" s="67" t="str">
        <f t="shared" si="32"/>
        <v/>
      </c>
      <c r="BN32" s="67" t="str">
        <f t="shared" si="33"/>
        <v>tikrinti</v>
      </c>
      <c r="BO32" s="67" t="str">
        <f t="shared" si="34"/>
        <v/>
      </c>
      <c r="BP32" s="67" t="str">
        <f t="shared" si="35"/>
        <v>tikrinti</v>
      </c>
      <c r="BQ32" s="67" t="str">
        <f t="shared" si="36"/>
        <v>tikrinti</v>
      </c>
      <c r="BR32" s="192" t="str">
        <f t="shared" si="37"/>
        <v/>
      </c>
      <c r="BS32" s="136" t="b">
        <f t="shared" si="38"/>
        <v>1</v>
      </c>
      <c r="BT32" s="136" t="b">
        <f t="shared" si="47"/>
        <v>1</v>
      </c>
      <c r="BU32" s="136" t="b">
        <f t="shared" si="40"/>
        <v>1</v>
      </c>
      <c r="BV32" s="136" t="b">
        <f t="shared" si="41"/>
        <v>1</v>
      </c>
      <c r="BW32" s="136" t="b">
        <f t="shared" si="42"/>
        <v>1</v>
      </c>
      <c r="BX32" s="136" t="b">
        <f t="shared" si="43"/>
        <v>1</v>
      </c>
      <c r="BY32" s="136" t="b">
        <f t="shared" si="44"/>
        <v>1</v>
      </c>
      <c r="BZ32" s="136" t="b">
        <f t="shared" si="45"/>
        <v>1</v>
      </c>
      <c r="CA32" s="136" t="b">
        <f t="shared" si="46"/>
        <v>1</v>
      </c>
      <c r="CB32" s="140"/>
    </row>
    <row r="33" spans="1:80" ht="38.25">
      <c r="A33" s="190">
        <v>25</v>
      </c>
      <c r="B33" s="106" t="s">
        <v>33</v>
      </c>
      <c r="C33" s="107" t="s">
        <v>201</v>
      </c>
      <c r="D33" s="108" t="s">
        <v>68</v>
      </c>
      <c r="E33" s="134" t="s">
        <v>652</v>
      </c>
      <c r="F33" s="108" t="s">
        <v>43</v>
      </c>
      <c r="G33" s="108" t="s">
        <v>388</v>
      </c>
      <c r="H33" s="108" t="s">
        <v>38</v>
      </c>
      <c r="I33" s="109"/>
      <c r="J33" s="106"/>
      <c r="K33" s="106" t="str">
        <f t="shared" ref="K33:K61" si="48">IF(COUNTA(I33:J33)&gt;0,"","?")</f>
        <v>?</v>
      </c>
      <c r="L33" s="106"/>
      <c r="M33" s="85"/>
      <c r="N33" s="84" t="s">
        <v>50</v>
      </c>
      <c r="O33" s="93">
        <v>8</v>
      </c>
      <c r="P33" s="93">
        <v>2</v>
      </c>
      <c r="Q33" s="94">
        <v>1</v>
      </c>
      <c r="R33" s="102">
        <f t="shared" ref="R33:R61" si="49">SUM(O33:Q33)</f>
        <v>11</v>
      </c>
      <c r="S33" s="90" t="s">
        <v>554</v>
      </c>
      <c r="T33" s="90" t="s">
        <v>205</v>
      </c>
      <c r="U33" s="90" t="s">
        <v>555</v>
      </c>
      <c r="V33" s="91" t="s">
        <v>556</v>
      </c>
      <c r="W33" s="90" t="s">
        <v>628</v>
      </c>
      <c r="X33" s="135" t="str">
        <f t="shared" ref="X33:X61" si="50">IF(F33="Folkloro kolektyvas",R33,"")</f>
        <v/>
      </c>
      <c r="Y33" s="97" t="s">
        <v>388</v>
      </c>
      <c r="Z33" s="131" t="s">
        <v>388</v>
      </c>
      <c r="AA33" s="93" t="s">
        <v>388</v>
      </c>
      <c r="AB33" s="93" t="s">
        <v>388</v>
      </c>
      <c r="AC33" s="93" t="s">
        <v>388</v>
      </c>
      <c r="AD33" s="93" t="s">
        <v>388</v>
      </c>
      <c r="AE33" s="93" t="s">
        <v>388</v>
      </c>
      <c r="AF33" s="93" t="s">
        <v>388</v>
      </c>
      <c r="AG33" s="93" t="s">
        <v>388</v>
      </c>
      <c r="AH33" s="93">
        <v>11</v>
      </c>
      <c r="AI33" s="93">
        <v>5</v>
      </c>
      <c r="AJ33" s="93" t="s">
        <v>388</v>
      </c>
      <c r="AK33" s="93">
        <v>4</v>
      </c>
      <c r="AL33" s="93" t="s">
        <v>388</v>
      </c>
      <c r="AM33" s="191">
        <f t="shared" ref="AM33:AM61" si="51">IF(SUM(AA33:AH33)=0,"",SUM(AA33:AH33))</f>
        <v>11</v>
      </c>
      <c r="AN33" s="137" t="str">
        <f t="shared" ref="AN33:AN61" si="52">IF(F33="Mėgėjų teatras",R33,"")</f>
        <v/>
      </c>
      <c r="AO33" s="93" t="s">
        <v>388</v>
      </c>
      <c r="AP33" s="93" t="s">
        <v>388</v>
      </c>
      <c r="AQ33" s="93" t="s">
        <v>388</v>
      </c>
      <c r="AR33" s="93" t="s">
        <v>388</v>
      </c>
      <c r="AS33" s="93" t="s">
        <v>388</v>
      </c>
      <c r="AT33" s="93" t="s">
        <v>388</v>
      </c>
      <c r="AU33" s="93" t="s">
        <v>388</v>
      </c>
      <c r="AV33" s="93" t="s">
        <v>388</v>
      </c>
      <c r="AW33" s="175" t="str">
        <f t="shared" ref="AW33:AW61" si="53">IF(SUM(AO33:AV33)=0,"",SUM(AO33:AV33))</f>
        <v/>
      </c>
      <c r="AX33" s="93" t="s">
        <v>388</v>
      </c>
      <c r="AY33" s="93" t="s">
        <v>388</v>
      </c>
      <c r="AZ33" s="102" t="str">
        <f t="shared" ref="AZ33:AZ61" si="54">IF(SUM(AX33:AY33)=0,"",SUM(AX33:AY33))</f>
        <v/>
      </c>
      <c r="BA33" s="96" t="s">
        <v>388</v>
      </c>
      <c r="BB33" s="103" t="str">
        <f t="shared" ref="BB33:BB61" si="55">IF(AX33=0,"",AX33)</f>
        <v/>
      </c>
      <c r="BC33" s="103" t="str">
        <f t="shared" ref="BC33:BC61" si="56">IF(AY33=0,"",AY33)</f>
        <v/>
      </c>
      <c r="BD33" s="104" t="str">
        <f t="shared" ref="BD33:BD61" si="57">IF(SUM(BA33:BC33)=0,"",SUM(BA33:BC33))</f>
        <v/>
      </c>
      <c r="BE33" s="72"/>
      <c r="BF33" s="72"/>
      <c r="BG33" s="72"/>
      <c r="BH33" s="72"/>
      <c r="BI33" s="184"/>
      <c r="BJ33" s="67" t="str">
        <f t="shared" ref="BJ33:BJ61" si="58">IF(R33=X33,"","tikrinti")</f>
        <v>tikrinti</v>
      </c>
      <c r="BK33" s="67" t="str">
        <f t="shared" ref="BK33:BK61" si="59">IF(R33=Y33,"","tikrinti")</f>
        <v>tikrinti</v>
      </c>
      <c r="BL33" s="67" t="str">
        <f t="shared" ref="BL33:BL61" si="60">IF(R33=Z33,"","tikrinti")</f>
        <v>tikrinti</v>
      </c>
      <c r="BM33" s="67" t="str">
        <f t="shared" ref="BM33:BM61" si="61">IF(R33=SUM(AM33,AW33),"","tikrinti")</f>
        <v/>
      </c>
      <c r="BN33" s="67" t="str">
        <f t="shared" ref="BN33:BN61" si="62">IF(R33=AN33,"","tikrinti")</f>
        <v>tikrinti</v>
      </c>
      <c r="BO33" s="67" t="str">
        <f t="shared" ref="BO33:BO61" si="63">IF(R33=SUM(AM33,AW33),"","tikrinti")</f>
        <v/>
      </c>
      <c r="BP33" s="67" t="str">
        <f t="shared" ref="BP33:BP61" si="64">IF(R33=AZ33,"","tikrinti")</f>
        <v>tikrinti</v>
      </c>
      <c r="BQ33" s="67" t="str">
        <f t="shared" ref="BQ33:BQ61" si="65">IF(R33=BD33,"","tikrinti")</f>
        <v>tikrinti</v>
      </c>
      <c r="BR33" s="192" t="str">
        <f t="shared" ref="BR33:BR61" si="66">IF(COUNTIF(BS33:CA33,"false")&gt;0,"tikrinti","")</f>
        <v/>
      </c>
      <c r="BS33" s="136" t="b">
        <f t="shared" ref="BS33:BS61" si="67">_xlfn.ISFORMULA(R33)</f>
        <v>1</v>
      </c>
      <c r="BT33" s="136" t="b">
        <f t="shared" si="47"/>
        <v>1</v>
      </c>
      <c r="BU33" s="136" t="b">
        <f t="shared" ref="BU33:BU61" si="68">_xlfn.ISFORMULA(AM33)</f>
        <v>1</v>
      </c>
      <c r="BV33" s="136" t="b">
        <f t="shared" ref="BV33:BV61" si="69">_xlfn.ISFORMULA(AN33)</f>
        <v>1</v>
      </c>
      <c r="BW33" s="136" t="b">
        <f t="shared" ref="BW33:BW61" si="70">_xlfn.ISFORMULA(AW33)</f>
        <v>1</v>
      </c>
      <c r="BX33" s="136" t="b">
        <f t="shared" ref="BX33:BX61" si="71">_xlfn.ISFORMULA(AZ33)</f>
        <v>1</v>
      </c>
      <c r="BY33" s="136" t="b">
        <f t="shared" ref="BY33:BY61" si="72">_xlfn.ISFORMULA(BB33)</f>
        <v>1</v>
      </c>
      <c r="BZ33" s="136" t="b">
        <f t="shared" ref="BZ33:BZ61" si="73">_xlfn.ISFORMULA(BC33)</f>
        <v>1</v>
      </c>
      <c r="CA33" s="136" t="b">
        <f t="shared" ref="CA33:CA61" si="74">_xlfn.ISFORMULA(BD33)</f>
        <v>1</v>
      </c>
      <c r="CB33" s="140"/>
    </row>
    <row r="34" spans="1:80" ht="38.25">
      <c r="A34" s="190">
        <v>26</v>
      </c>
      <c r="B34" s="85" t="s">
        <v>33</v>
      </c>
      <c r="C34" s="86" t="s">
        <v>201</v>
      </c>
      <c r="D34" s="87" t="s">
        <v>68</v>
      </c>
      <c r="E34" s="134" t="s">
        <v>493</v>
      </c>
      <c r="F34" s="87" t="s">
        <v>42</v>
      </c>
      <c r="G34" s="87" t="s">
        <v>363</v>
      </c>
      <c r="H34" s="87" t="s">
        <v>37</v>
      </c>
      <c r="I34" s="84"/>
      <c r="J34" s="85"/>
      <c r="K34" s="85" t="str">
        <f t="shared" si="48"/>
        <v>?</v>
      </c>
      <c r="L34" s="85"/>
      <c r="M34" s="85"/>
      <c r="N34" s="84" t="s">
        <v>50</v>
      </c>
      <c r="O34" s="93">
        <v>2</v>
      </c>
      <c r="P34" s="93">
        <v>0</v>
      </c>
      <c r="Q34" s="94" t="s">
        <v>388</v>
      </c>
      <c r="R34" s="102">
        <f t="shared" si="49"/>
        <v>2</v>
      </c>
      <c r="S34" s="90" t="s">
        <v>388</v>
      </c>
      <c r="T34" s="90" t="s">
        <v>388</v>
      </c>
      <c r="U34" s="90" t="s">
        <v>388</v>
      </c>
      <c r="V34" s="91" t="s">
        <v>388</v>
      </c>
      <c r="W34" s="90" t="s">
        <v>388</v>
      </c>
      <c r="X34" s="135" t="str">
        <f t="shared" si="50"/>
        <v/>
      </c>
      <c r="Y34" s="97">
        <v>2</v>
      </c>
      <c r="Z34" s="131" t="s">
        <v>388</v>
      </c>
      <c r="AA34" s="93" t="s">
        <v>388</v>
      </c>
      <c r="AB34" s="93" t="s">
        <v>388</v>
      </c>
      <c r="AC34" s="93" t="s">
        <v>388</v>
      </c>
      <c r="AD34" s="93" t="s">
        <v>388</v>
      </c>
      <c r="AE34" s="93" t="s">
        <v>388</v>
      </c>
      <c r="AF34" s="93" t="s">
        <v>388</v>
      </c>
      <c r="AG34" s="93" t="s">
        <v>388</v>
      </c>
      <c r="AH34" s="93" t="s">
        <v>388</v>
      </c>
      <c r="AI34" s="93" t="s">
        <v>388</v>
      </c>
      <c r="AJ34" s="93" t="s">
        <v>388</v>
      </c>
      <c r="AK34" s="93" t="s">
        <v>388</v>
      </c>
      <c r="AL34" s="93" t="s">
        <v>388</v>
      </c>
      <c r="AM34" s="191" t="str">
        <f t="shared" si="51"/>
        <v/>
      </c>
      <c r="AN34" s="137" t="str">
        <f t="shared" si="52"/>
        <v/>
      </c>
      <c r="AO34" s="93" t="s">
        <v>388</v>
      </c>
      <c r="AP34" s="93" t="s">
        <v>388</v>
      </c>
      <c r="AQ34" s="93" t="s">
        <v>388</v>
      </c>
      <c r="AR34" s="93" t="s">
        <v>388</v>
      </c>
      <c r="AS34" s="93" t="s">
        <v>388</v>
      </c>
      <c r="AT34" s="93" t="s">
        <v>388</v>
      </c>
      <c r="AU34" s="93" t="s">
        <v>388</v>
      </c>
      <c r="AV34" s="93" t="s">
        <v>388</v>
      </c>
      <c r="AW34" s="175" t="str">
        <f t="shared" si="53"/>
        <v/>
      </c>
      <c r="AX34" s="93" t="s">
        <v>388</v>
      </c>
      <c r="AY34" s="93" t="s">
        <v>388</v>
      </c>
      <c r="AZ34" s="102" t="str">
        <f t="shared" si="54"/>
        <v/>
      </c>
      <c r="BA34" s="96" t="s">
        <v>388</v>
      </c>
      <c r="BB34" s="103" t="str">
        <f t="shared" si="55"/>
        <v/>
      </c>
      <c r="BC34" s="103" t="str">
        <f t="shared" si="56"/>
        <v/>
      </c>
      <c r="BD34" s="104" t="str">
        <f t="shared" si="57"/>
        <v/>
      </c>
      <c r="BE34" s="72"/>
      <c r="BF34" s="72"/>
      <c r="BG34" s="72"/>
      <c r="BH34" s="72"/>
      <c r="BI34" s="184"/>
      <c r="BJ34" s="67" t="str">
        <f t="shared" si="58"/>
        <v>tikrinti</v>
      </c>
      <c r="BK34" s="67" t="str">
        <f t="shared" si="59"/>
        <v/>
      </c>
      <c r="BL34" s="67" t="str">
        <f t="shared" si="60"/>
        <v>tikrinti</v>
      </c>
      <c r="BM34" s="67" t="str">
        <f t="shared" si="61"/>
        <v>tikrinti</v>
      </c>
      <c r="BN34" s="67" t="str">
        <f t="shared" si="62"/>
        <v>tikrinti</v>
      </c>
      <c r="BO34" s="67" t="str">
        <f t="shared" si="63"/>
        <v>tikrinti</v>
      </c>
      <c r="BP34" s="67" t="str">
        <f t="shared" si="64"/>
        <v>tikrinti</v>
      </c>
      <c r="BQ34" s="67" t="str">
        <f t="shared" si="65"/>
        <v>tikrinti</v>
      </c>
      <c r="BR34" s="192" t="str">
        <f t="shared" si="66"/>
        <v/>
      </c>
      <c r="BS34" s="136" t="b">
        <f t="shared" si="67"/>
        <v>1</v>
      </c>
      <c r="BT34" s="136" t="b">
        <f t="shared" si="47"/>
        <v>1</v>
      </c>
      <c r="BU34" s="136" t="b">
        <f t="shared" si="68"/>
        <v>1</v>
      </c>
      <c r="BV34" s="136" t="b">
        <f t="shared" si="69"/>
        <v>1</v>
      </c>
      <c r="BW34" s="136" t="b">
        <f t="shared" si="70"/>
        <v>1</v>
      </c>
      <c r="BX34" s="136" t="b">
        <f t="shared" si="71"/>
        <v>1</v>
      </c>
      <c r="BY34" s="136" t="b">
        <f t="shared" si="72"/>
        <v>1</v>
      </c>
      <c r="BZ34" s="136" t="b">
        <f t="shared" si="73"/>
        <v>1</v>
      </c>
      <c r="CA34" s="136" t="b">
        <f t="shared" si="74"/>
        <v>1</v>
      </c>
      <c r="CB34" s="140"/>
    </row>
    <row r="35" spans="1:80" ht="38.25">
      <c r="A35" s="190">
        <v>27</v>
      </c>
      <c r="B35" s="85" t="s">
        <v>33</v>
      </c>
      <c r="C35" s="86" t="s">
        <v>201</v>
      </c>
      <c r="D35" s="87" t="s">
        <v>68</v>
      </c>
      <c r="E35" s="134" t="s">
        <v>630</v>
      </c>
      <c r="F35" s="87" t="s">
        <v>42</v>
      </c>
      <c r="G35" s="87" t="s">
        <v>366</v>
      </c>
      <c r="H35" s="87" t="s">
        <v>38</v>
      </c>
      <c r="I35" s="84"/>
      <c r="J35" s="85"/>
      <c r="K35" s="85" t="str">
        <f t="shared" si="48"/>
        <v>?</v>
      </c>
      <c r="L35" s="85"/>
      <c r="M35" s="85" t="s">
        <v>39</v>
      </c>
      <c r="N35" s="84" t="s">
        <v>50</v>
      </c>
      <c r="O35" s="93">
        <v>10</v>
      </c>
      <c r="P35" s="93">
        <v>2</v>
      </c>
      <c r="Q35" s="94" t="s">
        <v>388</v>
      </c>
      <c r="R35" s="102">
        <f t="shared" si="49"/>
        <v>12</v>
      </c>
      <c r="S35" s="90" t="s">
        <v>491</v>
      </c>
      <c r="T35" s="90" t="s">
        <v>205</v>
      </c>
      <c r="U35" s="90" t="s">
        <v>388</v>
      </c>
      <c r="V35" s="91" t="s">
        <v>388</v>
      </c>
      <c r="W35" s="90" t="s">
        <v>492</v>
      </c>
      <c r="X35" s="135" t="str">
        <f t="shared" si="50"/>
        <v/>
      </c>
      <c r="Y35" s="97">
        <v>12</v>
      </c>
      <c r="Z35" s="138" t="s">
        <v>388</v>
      </c>
      <c r="AA35" s="93" t="s">
        <v>388</v>
      </c>
      <c r="AB35" s="93" t="s">
        <v>388</v>
      </c>
      <c r="AC35" s="93" t="s">
        <v>388</v>
      </c>
      <c r="AD35" s="93" t="s">
        <v>388</v>
      </c>
      <c r="AE35" s="93" t="s">
        <v>388</v>
      </c>
      <c r="AF35" s="93" t="s">
        <v>388</v>
      </c>
      <c r="AG35" s="93" t="s">
        <v>388</v>
      </c>
      <c r="AH35" s="93" t="s">
        <v>388</v>
      </c>
      <c r="AI35" s="93" t="s">
        <v>388</v>
      </c>
      <c r="AJ35" s="93" t="s">
        <v>388</v>
      </c>
      <c r="AK35" s="93" t="s">
        <v>388</v>
      </c>
      <c r="AL35" s="93" t="s">
        <v>388</v>
      </c>
      <c r="AM35" s="191" t="str">
        <f t="shared" si="51"/>
        <v/>
      </c>
      <c r="AN35" s="137" t="str">
        <f t="shared" si="52"/>
        <v/>
      </c>
      <c r="AO35" s="93" t="s">
        <v>388</v>
      </c>
      <c r="AP35" s="93" t="s">
        <v>388</v>
      </c>
      <c r="AQ35" s="93" t="s">
        <v>388</v>
      </c>
      <c r="AR35" s="93" t="s">
        <v>388</v>
      </c>
      <c r="AS35" s="93" t="s">
        <v>388</v>
      </c>
      <c r="AT35" s="93" t="s">
        <v>388</v>
      </c>
      <c r="AU35" s="93" t="s">
        <v>388</v>
      </c>
      <c r="AV35" s="93" t="s">
        <v>388</v>
      </c>
      <c r="AW35" s="175" t="str">
        <f t="shared" si="53"/>
        <v/>
      </c>
      <c r="AX35" s="93" t="s">
        <v>388</v>
      </c>
      <c r="AY35" s="93" t="s">
        <v>388</v>
      </c>
      <c r="AZ35" s="102" t="str">
        <f t="shared" si="54"/>
        <v/>
      </c>
      <c r="BA35" s="96" t="s">
        <v>388</v>
      </c>
      <c r="BB35" s="103" t="str">
        <f t="shared" si="55"/>
        <v/>
      </c>
      <c r="BC35" s="103" t="str">
        <f t="shared" si="56"/>
        <v/>
      </c>
      <c r="BD35" s="104" t="str">
        <f t="shared" si="57"/>
        <v/>
      </c>
      <c r="BE35" s="72"/>
      <c r="BF35" s="72"/>
      <c r="BG35" s="72"/>
      <c r="BH35" s="72"/>
      <c r="BI35" s="184"/>
      <c r="BJ35" s="67" t="str">
        <f t="shared" si="58"/>
        <v>tikrinti</v>
      </c>
      <c r="BK35" s="67" t="str">
        <f t="shared" si="59"/>
        <v/>
      </c>
      <c r="BL35" s="67" t="str">
        <f t="shared" si="60"/>
        <v>tikrinti</v>
      </c>
      <c r="BM35" s="67" t="str">
        <f t="shared" si="61"/>
        <v>tikrinti</v>
      </c>
      <c r="BN35" s="67" t="str">
        <f t="shared" si="62"/>
        <v>tikrinti</v>
      </c>
      <c r="BO35" s="67" t="str">
        <f t="shared" si="63"/>
        <v>tikrinti</v>
      </c>
      <c r="BP35" s="67" t="str">
        <f t="shared" si="64"/>
        <v>tikrinti</v>
      </c>
      <c r="BQ35" s="67" t="str">
        <f t="shared" si="65"/>
        <v>tikrinti</v>
      </c>
      <c r="BR35" s="192" t="str">
        <f t="shared" si="66"/>
        <v/>
      </c>
      <c r="BS35" s="136" t="b">
        <f t="shared" si="67"/>
        <v>1</v>
      </c>
      <c r="BT35" s="136" t="b">
        <f t="shared" si="47"/>
        <v>1</v>
      </c>
      <c r="BU35" s="136" t="b">
        <f t="shared" si="68"/>
        <v>1</v>
      </c>
      <c r="BV35" s="136" t="b">
        <f t="shared" si="69"/>
        <v>1</v>
      </c>
      <c r="BW35" s="136" t="b">
        <f t="shared" si="70"/>
        <v>1</v>
      </c>
      <c r="BX35" s="136" t="b">
        <f t="shared" si="71"/>
        <v>1</v>
      </c>
      <c r="BY35" s="136" t="b">
        <f t="shared" si="72"/>
        <v>1</v>
      </c>
      <c r="BZ35" s="136" t="b">
        <f t="shared" si="73"/>
        <v>1</v>
      </c>
      <c r="CA35" s="136" t="b">
        <f t="shared" si="74"/>
        <v>1</v>
      </c>
      <c r="CB35" s="140"/>
    </row>
    <row r="36" spans="1:80" s="76" customFormat="1" ht="38.25">
      <c r="A36" s="190">
        <v>28</v>
      </c>
      <c r="B36" s="106" t="s">
        <v>33</v>
      </c>
      <c r="C36" s="107" t="s">
        <v>201</v>
      </c>
      <c r="D36" s="108" t="s">
        <v>68</v>
      </c>
      <c r="E36" s="134" t="s">
        <v>467</v>
      </c>
      <c r="F36" s="108" t="s">
        <v>40</v>
      </c>
      <c r="G36" s="108" t="s">
        <v>388</v>
      </c>
      <c r="H36" s="108" t="s">
        <v>41</v>
      </c>
      <c r="I36" s="109" t="s">
        <v>45</v>
      </c>
      <c r="J36" s="106" t="s">
        <v>45</v>
      </c>
      <c r="K36" s="106" t="str">
        <f t="shared" si="48"/>
        <v/>
      </c>
      <c r="L36" s="106"/>
      <c r="M36" s="106" t="s">
        <v>39</v>
      </c>
      <c r="N36" s="84" t="s">
        <v>50</v>
      </c>
      <c r="O36" s="93">
        <v>26</v>
      </c>
      <c r="P36" s="93">
        <v>1</v>
      </c>
      <c r="Q36" s="94" t="s">
        <v>388</v>
      </c>
      <c r="R36" s="102">
        <f t="shared" si="49"/>
        <v>27</v>
      </c>
      <c r="S36" s="90" t="s">
        <v>468</v>
      </c>
      <c r="T36" s="90" t="s">
        <v>205</v>
      </c>
      <c r="U36" s="90" t="s">
        <v>469</v>
      </c>
      <c r="V36" s="91" t="s">
        <v>470</v>
      </c>
      <c r="W36" s="90" t="s">
        <v>388</v>
      </c>
      <c r="X36" s="135">
        <f t="shared" si="50"/>
        <v>27</v>
      </c>
      <c r="Y36" s="97" t="s">
        <v>388</v>
      </c>
      <c r="Z36" s="131" t="s">
        <v>388</v>
      </c>
      <c r="AA36" s="93" t="s">
        <v>388</v>
      </c>
      <c r="AB36" s="93" t="s">
        <v>388</v>
      </c>
      <c r="AC36" s="93" t="s">
        <v>388</v>
      </c>
      <c r="AD36" s="93" t="s">
        <v>388</v>
      </c>
      <c r="AE36" s="93" t="s">
        <v>388</v>
      </c>
      <c r="AF36" s="93" t="s">
        <v>388</v>
      </c>
      <c r="AG36" s="93" t="s">
        <v>388</v>
      </c>
      <c r="AH36" s="93" t="s">
        <v>388</v>
      </c>
      <c r="AI36" s="93" t="s">
        <v>388</v>
      </c>
      <c r="AJ36" s="93" t="s">
        <v>388</v>
      </c>
      <c r="AK36" s="93" t="s">
        <v>388</v>
      </c>
      <c r="AL36" s="93" t="s">
        <v>388</v>
      </c>
      <c r="AM36" s="191" t="str">
        <f t="shared" si="51"/>
        <v/>
      </c>
      <c r="AN36" s="137" t="str">
        <f t="shared" si="52"/>
        <v/>
      </c>
      <c r="AO36" s="93" t="s">
        <v>388</v>
      </c>
      <c r="AP36" s="93" t="s">
        <v>388</v>
      </c>
      <c r="AQ36" s="93" t="s">
        <v>388</v>
      </c>
      <c r="AR36" s="93" t="s">
        <v>388</v>
      </c>
      <c r="AS36" s="93" t="s">
        <v>388</v>
      </c>
      <c r="AT36" s="93" t="s">
        <v>388</v>
      </c>
      <c r="AU36" s="93" t="s">
        <v>388</v>
      </c>
      <c r="AV36" s="93" t="s">
        <v>388</v>
      </c>
      <c r="AW36" s="175" t="str">
        <f t="shared" si="53"/>
        <v/>
      </c>
      <c r="AX36" s="93" t="s">
        <v>388</v>
      </c>
      <c r="AY36" s="93" t="s">
        <v>388</v>
      </c>
      <c r="AZ36" s="102" t="str">
        <f t="shared" si="54"/>
        <v/>
      </c>
      <c r="BA36" s="96" t="s">
        <v>388</v>
      </c>
      <c r="BB36" s="103" t="str">
        <f t="shared" si="55"/>
        <v/>
      </c>
      <c r="BC36" s="103" t="str">
        <f t="shared" si="56"/>
        <v/>
      </c>
      <c r="BD36" s="104" t="str">
        <f t="shared" si="57"/>
        <v/>
      </c>
      <c r="BE36" s="72" t="s">
        <v>471</v>
      </c>
      <c r="BF36" s="72" t="s">
        <v>466</v>
      </c>
      <c r="BG36" s="72"/>
      <c r="BH36" s="72"/>
      <c r="BI36" s="183"/>
      <c r="BJ36" s="67" t="str">
        <f t="shared" si="58"/>
        <v/>
      </c>
      <c r="BK36" s="67" t="str">
        <f t="shared" si="59"/>
        <v>tikrinti</v>
      </c>
      <c r="BL36" s="67" t="str">
        <f t="shared" si="60"/>
        <v>tikrinti</v>
      </c>
      <c r="BM36" s="67" t="str">
        <f t="shared" si="61"/>
        <v>tikrinti</v>
      </c>
      <c r="BN36" s="67" t="str">
        <f t="shared" si="62"/>
        <v>tikrinti</v>
      </c>
      <c r="BO36" s="67" t="str">
        <f t="shared" si="63"/>
        <v>tikrinti</v>
      </c>
      <c r="BP36" s="67" t="str">
        <f t="shared" si="64"/>
        <v>tikrinti</v>
      </c>
      <c r="BQ36" s="67" t="str">
        <f t="shared" si="65"/>
        <v>tikrinti</v>
      </c>
      <c r="BR36" s="192" t="str">
        <f t="shared" si="66"/>
        <v/>
      </c>
      <c r="BS36" s="136" t="b">
        <f t="shared" si="67"/>
        <v>1</v>
      </c>
      <c r="BT36" s="136" t="b">
        <f t="shared" si="47"/>
        <v>1</v>
      </c>
      <c r="BU36" s="136" t="b">
        <f t="shared" si="68"/>
        <v>1</v>
      </c>
      <c r="BV36" s="136" t="b">
        <f t="shared" si="69"/>
        <v>1</v>
      </c>
      <c r="BW36" s="136" t="b">
        <f t="shared" si="70"/>
        <v>1</v>
      </c>
      <c r="BX36" s="136" t="b">
        <f t="shared" si="71"/>
        <v>1</v>
      </c>
      <c r="BY36" s="136" t="b">
        <f t="shared" si="72"/>
        <v>1</v>
      </c>
      <c r="BZ36" s="136" t="b">
        <f t="shared" si="73"/>
        <v>1</v>
      </c>
      <c r="CA36" s="136" t="b">
        <f t="shared" si="74"/>
        <v>1</v>
      </c>
      <c r="CB36" s="140"/>
    </row>
    <row r="37" spans="1:80" ht="38.25">
      <c r="A37" s="190">
        <v>29</v>
      </c>
      <c r="B37" s="106" t="s">
        <v>33</v>
      </c>
      <c r="C37" s="107" t="s">
        <v>201</v>
      </c>
      <c r="D37" s="108" t="s">
        <v>68</v>
      </c>
      <c r="E37" s="134" t="s">
        <v>653</v>
      </c>
      <c r="F37" s="108" t="s">
        <v>35</v>
      </c>
      <c r="G37" s="108" t="s">
        <v>326</v>
      </c>
      <c r="H37" s="108" t="s">
        <v>37</v>
      </c>
      <c r="I37" s="109" t="s">
        <v>46</v>
      </c>
      <c r="J37" s="106" t="s">
        <v>46</v>
      </c>
      <c r="K37" s="106" t="str">
        <f t="shared" si="48"/>
        <v/>
      </c>
      <c r="L37" s="106"/>
      <c r="M37" s="109" t="s">
        <v>39</v>
      </c>
      <c r="N37" s="84" t="s">
        <v>50</v>
      </c>
      <c r="O37" s="93">
        <v>24</v>
      </c>
      <c r="P37" s="93">
        <v>1</v>
      </c>
      <c r="Q37" s="94" t="s">
        <v>388</v>
      </c>
      <c r="R37" s="102">
        <f t="shared" si="49"/>
        <v>25</v>
      </c>
      <c r="S37" s="90" t="s">
        <v>397</v>
      </c>
      <c r="T37" s="90" t="s">
        <v>205</v>
      </c>
      <c r="U37" s="90">
        <v>861614410</v>
      </c>
      <c r="V37" s="91" t="s">
        <v>398</v>
      </c>
      <c r="W37" s="90" t="s">
        <v>388</v>
      </c>
      <c r="X37" s="135" t="str">
        <f t="shared" si="50"/>
        <v/>
      </c>
      <c r="Y37" s="97" t="s">
        <v>388</v>
      </c>
      <c r="Z37" s="131" t="s">
        <v>388</v>
      </c>
      <c r="AA37" s="93" t="s">
        <v>388</v>
      </c>
      <c r="AB37" s="93" t="s">
        <v>388</v>
      </c>
      <c r="AC37" s="93" t="s">
        <v>388</v>
      </c>
      <c r="AD37" s="93" t="s">
        <v>388</v>
      </c>
      <c r="AE37" s="93" t="s">
        <v>388</v>
      </c>
      <c r="AF37" s="93" t="s">
        <v>388</v>
      </c>
      <c r="AG37" s="93" t="s">
        <v>388</v>
      </c>
      <c r="AH37" s="93" t="s">
        <v>388</v>
      </c>
      <c r="AI37" s="93" t="s">
        <v>388</v>
      </c>
      <c r="AJ37" s="93" t="s">
        <v>388</v>
      </c>
      <c r="AK37" s="93" t="s">
        <v>388</v>
      </c>
      <c r="AL37" s="93" t="s">
        <v>388</v>
      </c>
      <c r="AM37" s="191" t="str">
        <f t="shared" si="51"/>
        <v/>
      </c>
      <c r="AN37" s="137" t="str">
        <f t="shared" si="52"/>
        <v/>
      </c>
      <c r="AO37" s="93" t="s">
        <v>388</v>
      </c>
      <c r="AP37" s="93" t="s">
        <v>388</v>
      </c>
      <c r="AQ37" s="93" t="s">
        <v>388</v>
      </c>
      <c r="AR37" s="93" t="s">
        <v>388</v>
      </c>
      <c r="AS37" s="93" t="s">
        <v>388</v>
      </c>
      <c r="AT37" s="93" t="s">
        <v>388</v>
      </c>
      <c r="AU37" s="93" t="s">
        <v>388</v>
      </c>
      <c r="AV37" s="93" t="s">
        <v>388</v>
      </c>
      <c r="AW37" s="175" t="str">
        <f t="shared" si="53"/>
        <v/>
      </c>
      <c r="AX37" s="93" t="s">
        <v>388</v>
      </c>
      <c r="AY37" s="93" t="s">
        <v>388</v>
      </c>
      <c r="AZ37" s="102" t="str">
        <f t="shared" si="54"/>
        <v/>
      </c>
      <c r="BA37" s="96">
        <v>25</v>
      </c>
      <c r="BB37" s="103" t="str">
        <f t="shared" si="55"/>
        <v/>
      </c>
      <c r="BC37" s="103" t="str">
        <f t="shared" si="56"/>
        <v/>
      </c>
      <c r="BD37" s="104">
        <f t="shared" si="57"/>
        <v>25</v>
      </c>
      <c r="BE37" s="72"/>
      <c r="BF37" s="72"/>
      <c r="BG37" s="72"/>
      <c r="BH37" s="72"/>
      <c r="BI37" s="183"/>
      <c r="BJ37" s="67" t="str">
        <f t="shared" si="58"/>
        <v>tikrinti</v>
      </c>
      <c r="BK37" s="67" t="str">
        <f t="shared" si="59"/>
        <v>tikrinti</v>
      </c>
      <c r="BL37" s="67" t="str">
        <f t="shared" si="60"/>
        <v>tikrinti</v>
      </c>
      <c r="BM37" s="67" t="str">
        <f t="shared" si="61"/>
        <v>tikrinti</v>
      </c>
      <c r="BN37" s="67" t="str">
        <f t="shared" si="62"/>
        <v>tikrinti</v>
      </c>
      <c r="BO37" s="67" t="str">
        <f t="shared" si="63"/>
        <v>tikrinti</v>
      </c>
      <c r="BP37" s="67" t="str">
        <f t="shared" si="64"/>
        <v>tikrinti</v>
      </c>
      <c r="BQ37" s="67" t="str">
        <f t="shared" si="65"/>
        <v/>
      </c>
      <c r="BR37" s="192" t="str">
        <f t="shared" si="66"/>
        <v/>
      </c>
      <c r="BS37" s="136" t="b">
        <f t="shared" si="67"/>
        <v>1</v>
      </c>
      <c r="BT37" s="136" t="b">
        <f t="shared" si="47"/>
        <v>1</v>
      </c>
      <c r="BU37" s="136" t="b">
        <f t="shared" si="68"/>
        <v>1</v>
      </c>
      <c r="BV37" s="136" t="b">
        <f t="shared" si="69"/>
        <v>1</v>
      </c>
      <c r="BW37" s="136" t="b">
        <f t="shared" si="70"/>
        <v>1</v>
      </c>
      <c r="BX37" s="136" t="b">
        <f t="shared" si="71"/>
        <v>1</v>
      </c>
      <c r="BY37" s="136" t="b">
        <f t="shared" si="72"/>
        <v>1</v>
      </c>
      <c r="BZ37" s="136" t="b">
        <f t="shared" si="73"/>
        <v>1</v>
      </c>
      <c r="CA37" s="136" t="b">
        <f t="shared" si="74"/>
        <v>1</v>
      </c>
      <c r="CB37" s="140"/>
    </row>
    <row r="38" spans="1:80" ht="38.25">
      <c r="A38" s="190">
        <v>30</v>
      </c>
      <c r="B38" s="106" t="s">
        <v>33</v>
      </c>
      <c r="C38" s="107" t="s">
        <v>201</v>
      </c>
      <c r="D38" s="108" t="s">
        <v>68</v>
      </c>
      <c r="E38" s="134" t="s">
        <v>584</v>
      </c>
      <c r="F38" s="108" t="s">
        <v>47</v>
      </c>
      <c r="G38" s="108" t="s">
        <v>339</v>
      </c>
      <c r="H38" s="108" t="s">
        <v>37</v>
      </c>
      <c r="I38" s="109">
        <v>0</v>
      </c>
      <c r="J38" s="106" t="s">
        <v>46</v>
      </c>
      <c r="K38" s="106" t="str">
        <f t="shared" si="48"/>
        <v/>
      </c>
      <c r="L38" s="106"/>
      <c r="M38" s="106" t="s">
        <v>39</v>
      </c>
      <c r="N38" s="84" t="s">
        <v>50</v>
      </c>
      <c r="O38" s="93">
        <v>6</v>
      </c>
      <c r="P38" s="93">
        <v>1</v>
      </c>
      <c r="Q38" s="94" t="s">
        <v>388</v>
      </c>
      <c r="R38" s="102">
        <f t="shared" si="49"/>
        <v>7</v>
      </c>
      <c r="S38" s="90" t="s">
        <v>535</v>
      </c>
      <c r="T38" s="90" t="s">
        <v>205</v>
      </c>
      <c r="U38" s="90" t="s">
        <v>536</v>
      </c>
      <c r="V38" s="91" t="s">
        <v>537</v>
      </c>
      <c r="W38" s="90" t="s">
        <v>388</v>
      </c>
      <c r="X38" s="135" t="str">
        <f t="shared" si="50"/>
        <v/>
      </c>
      <c r="Y38" s="97" t="s">
        <v>388</v>
      </c>
      <c r="Z38" s="131" t="s">
        <v>388</v>
      </c>
      <c r="AA38" s="93" t="s">
        <v>388</v>
      </c>
      <c r="AB38" s="93" t="s">
        <v>388</v>
      </c>
      <c r="AC38" s="93" t="s">
        <v>388</v>
      </c>
      <c r="AD38" s="93" t="s">
        <v>388</v>
      </c>
      <c r="AE38" s="93" t="s">
        <v>388</v>
      </c>
      <c r="AF38" s="93" t="s">
        <v>388</v>
      </c>
      <c r="AG38" s="93" t="s">
        <v>388</v>
      </c>
      <c r="AH38" s="93" t="s">
        <v>388</v>
      </c>
      <c r="AI38" s="93" t="s">
        <v>388</v>
      </c>
      <c r="AJ38" s="93" t="s">
        <v>388</v>
      </c>
      <c r="AK38" s="93" t="s">
        <v>388</v>
      </c>
      <c r="AL38" s="93" t="s">
        <v>388</v>
      </c>
      <c r="AM38" s="191" t="str">
        <f t="shared" si="51"/>
        <v/>
      </c>
      <c r="AN38" s="137">
        <f t="shared" si="52"/>
        <v>7</v>
      </c>
      <c r="AO38" s="93" t="s">
        <v>388</v>
      </c>
      <c r="AP38" s="93" t="s">
        <v>388</v>
      </c>
      <c r="AQ38" s="93" t="s">
        <v>388</v>
      </c>
      <c r="AR38" s="93" t="s">
        <v>388</v>
      </c>
      <c r="AS38" s="93" t="s">
        <v>388</v>
      </c>
      <c r="AT38" s="93" t="s">
        <v>388</v>
      </c>
      <c r="AU38" s="93" t="s">
        <v>388</v>
      </c>
      <c r="AV38" s="93" t="s">
        <v>388</v>
      </c>
      <c r="AW38" s="175" t="str">
        <f t="shared" si="53"/>
        <v/>
      </c>
      <c r="AX38" s="93" t="s">
        <v>388</v>
      </c>
      <c r="AY38" s="93" t="s">
        <v>388</v>
      </c>
      <c r="AZ38" s="102" t="str">
        <f t="shared" si="54"/>
        <v/>
      </c>
      <c r="BA38" s="96" t="s">
        <v>388</v>
      </c>
      <c r="BB38" s="103" t="str">
        <f t="shared" si="55"/>
        <v/>
      </c>
      <c r="BC38" s="103" t="str">
        <f t="shared" si="56"/>
        <v/>
      </c>
      <c r="BD38" s="104" t="str">
        <f t="shared" si="57"/>
        <v/>
      </c>
      <c r="BE38" s="72"/>
      <c r="BF38" s="72"/>
      <c r="BG38" s="72"/>
      <c r="BH38" s="72"/>
      <c r="BI38" s="184"/>
      <c r="BJ38" s="67" t="str">
        <f t="shared" si="58"/>
        <v>tikrinti</v>
      </c>
      <c r="BK38" s="67" t="str">
        <f t="shared" si="59"/>
        <v>tikrinti</v>
      </c>
      <c r="BL38" s="67" t="str">
        <f t="shared" si="60"/>
        <v>tikrinti</v>
      </c>
      <c r="BM38" s="67" t="str">
        <f t="shared" si="61"/>
        <v>tikrinti</v>
      </c>
      <c r="BN38" s="67" t="str">
        <f t="shared" si="62"/>
        <v/>
      </c>
      <c r="BO38" s="67" t="str">
        <f t="shared" si="63"/>
        <v>tikrinti</v>
      </c>
      <c r="BP38" s="67" t="str">
        <f t="shared" si="64"/>
        <v>tikrinti</v>
      </c>
      <c r="BQ38" s="67" t="str">
        <f t="shared" si="65"/>
        <v>tikrinti</v>
      </c>
      <c r="BR38" s="192" t="str">
        <f t="shared" si="66"/>
        <v/>
      </c>
      <c r="BS38" s="136" t="b">
        <f t="shared" si="67"/>
        <v>1</v>
      </c>
      <c r="BT38" s="136" t="b">
        <f t="shared" si="47"/>
        <v>1</v>
      </c>
      <c r="BU38" s="136" t="b">
        <f t="shared" si="68"/>
        <v>1</v>
      </c>
      <c r="BV38" s="136" t="b">
        <f t="shared" si="69"/>
        <v>1</v>
      </c>
      <c r="BW38" s="136" t="b">
        <f t="shared" si="70"/>
        <v>1</v>
      </c>
      <c r="BX38" s="136" t="b">
        <f t="shared" si="71"/>
        <v>1</v>
      </c>
      <c r="BY38" s="136" t="b">
        <f t="shared" si="72"/>
        <v>1</v>
      </c>
      <c r="BZ38" s="136" t="b">
        <f t="shared" si="73"/>
        <v>1</v>
      </c>
      <c r="CA38" s="136" t="b">
        <f t="shared" si="74"/>
        <v>1</v>
      </c>
      <c r="CB38" s="140"/>
    </row>
    <row r="39" spans="1:80" ht="38.25">
      <c r="A39" s="190">
        <v>31</v>
      </c>
      <c r="B39" s="85" t="s">
        <v>33</v>
      </c>
      <c r="C39" s="107" t="s">
        <v>201</v>
      </c>
      <c r="D39" s="108" t="s">
        <v>68</v>
      </c>
      <c r="E39" s="134" t="s">
        <v>580</v>
      </c>
      <c r="F39" s="108" t="s">
        <v>44</v>
      </c>
      <c r="G39" s="108" t="s">
        <v>388</v>
      </c>
      <c r="H39" s="108" t="s">
        <v>37</v>
      </c>
      <c r="I39" s="109" t="s">
        <v>45</v>
      </c>
      <c r="J39" s="106"/>
      <c r="K39" s="106" t="str">
        <f t="shared" si="48"/>
        <v/>
      </c>
      <c r="L39" s="106"/>
      <c r="M39" s="85"/>
      <c r="N39" s="84" t="s">
        <v>50</v>
      </c>
      <c r="O39" s="93">
        <v>19</v>
      </c>
      <c r="P39" s="93">
        <v>1</v>
      </c>
      <c r="Q39" s="94" t="s">
        <v>388</v>
      </c>
      <c r="R39" s="102">
        <f t="shared" si="49"/>
        <v>20</v>
      </c>
      <c r="S39" s="90" t="s">
        <v>516</v>
      </c>
      <c r="T39" s="90" t="s">
        <v>205</v>
      </c>
      <c r="U39" s="90" t="s">
        <v>517</v>
      </c>
      <c r="V39" s="91" t="s">
        <v>518</v>
      </c>
      <c r="W39" s="90" t="s">
        <v>388</v>
      </c>
      <c r="X39" s="135" t="str">
        <f t="shared" si="50"/>
        <v/>
      </c>
      <c r="Y39" s="97" t="s">
        <v>388</v>
      </c>
      <c r="Z39" s="131" t="s">
        <v>388</v>
      </c>
      <c r="AA39" s="93" t="s">
        <v>388</v>
      </c>
      <c r="AB39" s="93" t="s">
        <v>388</v>
      </c>
      <c r="AC39" s="93" t="s">
        <v>388</v>
      </c>
      <c r="AD39" s="93" t="s">
        <v>388</v>
      </c>
      <c r="AE39" s="93" t="s">
        <v>388</v>
      </c>
      <c r="AF39" s="93" t="s">
        <v>388</v>
      </c>
      <c r="AG39" s="93" t="s">
        <v>388</v>
      </c>
      <c r="AH39" s="93" t="s">
        <v>388</v>
      </c>
      <c r="AI39" s="93" t="s">
        <v>388</v>
      </c>
      <c r="AJ39" s="93" t="s">
        <v>388</v>
      </c>
      <c r="AK39" s="93" t="s">
        <v>388</v>
      </c>
      <c r="AL39" s="93" t="s">
        <v>388</v>
      </c>
      <c r="AM39" s="191" t="str">
        <f t="shared" si="51"/>
        <v/>
      </c>
      <c r="AN39" s="137" t="str">
        <f t="shared" si="52"/>
        <v/>
      </c>
      <c r="AO39" s="93" t="s">
        <v>388</v>
      </c>
      <c r="AP39" s="93" t="s">
        <v>388</v>
      </c>
      <c r="AQ39" s="93" t="s">
        <v>388</v>
      </c>
      <c r="AR39" s="93" t="s">
        <v>388</v>
      </c>
      <c r="AS39" s="93" t="s">
        <v>388</v>
      </c>
      <c r="AT39" s="93">
        <v>20</v>
      </c>
      <c r="AU39" s="93" t="s">
        <v>388</v>
      </c>
      <c r="AV39" s="93" t="s">
        <v>388</v>
      </c>
      <c r="AW39" s="175">
        <f t="shared" si="53"/>
        <v>20</v>
      </c>
      <c r="AX39" s="93" t="s">
        <v>388</v>
      </c>
      <c r="AY39" s="93" t="s">
        <v>388</v>
      </c>
      <c r="AZ39" s="102" t="str">
        <f t="shared" si="54"/>
        <v/>
      </c>
      <c r="BA39" s="96" t="s">
        <v>388</v>
      </c>
      <c r="BB39" s="103" t="str">
        <f t="shared" si="55"/>
        <v/>
      </c>
      <c r="BC39" s="103" t="str">
        <f t="shared" si="56"/>
        <v/>
      </c>
      <c r="BD39" s="104" t="str">
        <f t="shared" si="57"/>
        <v/>
      </c>
      <c r="BE39" s="72"/>
      <c r="BF39" s="72"/>
      <c r="BG39" s="72"/>
      <c r="BH39" s="72"/>
      <c r="BI39" s="184"/>
      <c r="BJ39" s="192" t="str">
        <f t="shared" si="58"/>
        <v>tikrinti</v>
      </c>
      <c r="BK39" s="192" t="str">
        <f t="shared" si="59"/>
        <v>tikrinti</v>
      </c>
      <c r="BL39" s="192" t="str">
        <f t="shared" si="60"/>
        <v>tikrinti</v>
      </c>
      <c r="BM39" s="192" t="str">
        <f t="shared" si="61"/>
        <v/>
      </c>
      <c r="BN39" s="192" t="str">
        <f t="shared" si="62"/>
        <v>tikrinti</v>
      </c>
      <c r="BO39" s="192" t="str">
        <f t="shared" si="63"/>
        <v/>
      </c>
      <c r="BP39" s="192" t="str">
        <f t="shared" si="64"/>
        <v>tikrinti</v>
      </c>
      <c r="BQ39" s="192" t="str">
        <f t="shared" si="65"/>
        <v>tikrinti</v>
      </c>
      <c r="BR39" s="192" t="str">
        <f t="shared" si="66"/>
        <v/>
      </c>
      <c r="BS39" s="193" t="b">
        <f t="shared" si="67"/>
        <v>1</v>
      </c>
      <c r="BT39" s="136" t="b">
        <f t="shared" si="47"/>
        <v>1</v>
      </c>
      <c r="BU39" s="193" t="b">
        <f t="shared" si="68"/>
        <v>1</v>
      </c>
      <c r="BV39" s="193" t="b">
        <f t="shared" si="69"/>
        <v>1</v>
      </c>
      <c r="BW39" s="193" t="b">
        <f t="shared" si="70"/>
        <v>1</v>
      </c>
      <c r="BX39" s="193" t="b">
        <f t="shared" si="71"/>
        <v>1</v>
      </c>
      <c r="BY39" s="193" t="b">
        <f t="shared" si="72"/>
        <v>1</v>
      </c>
      <c r="BZ39" s="193" t="b">
        <f t="shared" si="73"/>
        <v>1</v>
      </c>
      <c r="CA39" s="193" t="b">
        <f t="shared" si="74"/>
        <v>1</v>
      </c>
      <c r="CB39" s="140"/>
    </row>
    <row r="40" spans="1:80" ht="38.25">
      <c r="A40" s="190">
        <v>32</v>
      </c>
      <c r="B40" s="106" t="s">
        <v>33</v>
      </c>
      <c r="C40" s="107" t="s">
        <v>201</v>
      </c>
      <c r="D40" s="108" t="s">
        <v>68</v>
      </c>
      <c r="E40" s="134" t="s">
        <v>626</v>
      </c>
      <c r="F40" s="108" t="s">
        <v>28</v>
      </c>
      <c r="G40" s="108" t="s">
        <v>388</v>
      </c>
      <c r="H40" s="108" t="s">
        <v>37</v>
      </c>
      <c r="I40" s="109" t="s">
        <v>34</v>
      </c>
      <c r="J40" s="106" t="s">
        <v>34</v>
      </c>
      <c r="K40" s="106" t="str">
        <f t="shared" si="48"/>
        <v/>
      </c>
      <c r="L40" s="106"/>
      <c r="M40" s="85"/>
      <c r="N40" s="84" t="s">
        <v>50</v>
      </c>
      <c r="O40" s="93">
        <v>13</v>
      </c>
      <c r="P40" s="93">
        <v>1</v>
      </c>
      <c r="Q40" s="94" t="s">
        <v>388</v>
      </c>
      <c r="R40" s="102">
        <f t="shared" si="49"/>
        <v>14</v>
      </c>
      <c r="S40" s="90" t="s">
        <v>557</v>
      </c>
      <c r="T40" s="90" t="s">
        <v>205</v>
      </c>
      <c r="U40" s="90" t="s">
        <v>558</v>
      </c>
      <c r="V40" s="91" t="s">
        <v>559</v>
      </c>
      <c r="W40" s="90" t="s">
        <v>388</v>
      </c>
      <c r="X40" s="135" t="str">
        <f t="shared" si="50"/>
        <v/>
      </c>
      <c r="Y40" s="97" t="s">
        <v>388</v>
      </c>
      <c r="Z40" s="131" t="s">
        <v>388</v>
      </c>
      <c r="AA40" s="93" t="s">
        <v>388</v>
      </c>
      <c r="AB40" s="93" t="s">
        <v>388</v>
      </c>
      <c r="AC40" s="93" t="s">
        <v>388</v>
      </c>
      <c r="AD40" s="93" t="s">
        <v>388</v>
      </c>
      <c r="AE40" s="93" t="s">
        <v>388</v>
      </c>
      <c r="AF40" s="93">
        <v>14</v>
      </c>
      <c r="AG40" s="93" t="s">
        <v>388</v>
      </c>
      <c r="AH40" s="93" t="s">
        <v>388</v>
      </c>
      <c r="AI40" s="93" t="s">
        <v>388</v>
      </c>
      <c r="AJ40" s="93" t="s">
        <v>388</v>
      </c>
      <c r="AK40" s="93" t="s">
        <v>388</v>
      </c>
      <c r="AL40" s="93" t="s">
        <v>388</v>
      </c>
      <c r="AM40" s="191">
        <f t="shared" si="51"/>
        <v>14</v>
      </c>
      <c r="AN40" s="137" t="str">
        <f t="shared" si="52"/>
        <v/>
      </c>
      <c r="AO40" s="93" t="s">
        <v>388</v>
      </c>
      <c r="AP40" s="93" t="s">
        <v>388</v>
      </c>
      <c r="AQ40" s="93" t="s">
        <v>388</v>
      </c>
      <c r="AR40" s="93" t="s">
        <v>388</v>
      </c>
      <c r="AS40" s="93" t="s">
        <v>388</v>
      </c>
      <c r="AT40" s="93" t="s">
        <v>388</v>
      </c>
      <c r="AU40" s="93" t="s">
        <v>388</v>
      </c>
      <c r="AV40" s="93" t="s">
        <v>388</v>
      </c>
      <c r="AW40" s="175" t="str">
        <f t="shared" si="53"/>
        <v/>
      </c>
      <c r="AX40" s="93" t="s">
        <v>388</v>
      </c>
      <c r="AY40" s="93" t="s">
        <v>388</v>
      </c>
      <c r="AZ40" s="102" t="str">
        <f t="shared" si="54"/>
        <v/>
      </c>
      <c r="BA40" s="96" t="s">
        <v>388</v>
      </c>
      <c r="BB40" s="103" t="str">
        <f t="shared" si="55"/>
        <v/>
      </c>
      <c r="BC40" s="103" t="str">
        <f t="shared" si="56"/>
        <v/>
      </c>
      <c r="BD40" s="104" t="str">
        <f t="shared" si="57"/>
        <v/>
      </c>
      <c r="BE40" s="72"/>
      <c r="BF40" s="72"/>
      <c r="BG40" s="72"/>
      <c r="BH40" s="72"/>
      <c r="BI40" s="184"/>
      <c r="BJ40" s="67" t="str">
        <f t="shared" si="58"/>
        <v>tikrinti</v>
      </c>
      <c r="BK40" s="67" t="str">
        <f t="shared" si="59"/>
        <v>tikrinti</v>
      </c>
      <c r="BL40" s="67" t="str">
        <f t="shared" si="60"/>
        <v>tikrinti</v>
      </c>
      <c r="BM40" s="67" t="str">
        <f t="shared" si="61"/>
        <v/>
      </c>
      <c r="BN40" s="67" t="str">
        <f t="shared" si="62"/>
        <v>tikrinti</v>
      </c>
      <c r="BO40" s="67" t="str">
        <f t="shared" si="63"/>
        <v/>
      </c>
      <c r="BP40" s="67" t="str">
        <f t="shared" si="64"/>
        <v>tikrinti</v>
      </c>
      <c r="BQ40" s="67" t="str">
        <f t="shared" si="65"/>
        <v>tikrinti</v>
      </c>
      <c r="BR40" s="192" t="str">
        <f t="shared" si="66"/>
        <v/>
      </c>
      <c r="BS40" s="136" t="b">
        <f t="shared" si="67"/>
        <v>1</v>
      </c>
      <c r="BT40" s="136" t="b">
        <f t="shared" si="47"/>
        <v>1</v>
      </c>
      <c r="BU40" s="136" t="b">
        <f t="shared" si="68"/>
        <v>1</v>
      </c>
      <c r="BV40" s="136" t="b">
        <f t="shared" si="69"/>
        <v>1</v>
      </c>
      <c r="BW40" s="136" t="b">
        <f t="shared" si="70"/>
        <v>1</v>
      </c>
      <c r="BX40" s="136" t="b">
        <f t="shared" si="71"/>
        <v>1</v>
      </c>
      <c r="BY40" s="136" t="b">
        <f t="shared" si="72"/>
        <v>1</v>
      </c>
      <c r="BZ40" s="136" t="b">
        <f t="shared" si="73"/>
        <v>1</v>
      </c>
      <c r="CA40" s="136" t="b">
        <f t="shared" si="74"/>
        <v>1</v>
      </c>
      <c r="CB40" s="140"/>
    </row>
    <row r="41" spans="1:80" ht="38.25">
      <c r="A41" s="190">
        <v>33</v>
      </c>
      <c r="B41" s="85" t="s">
        <v>33</v>
      </c>
      <c r="C41" s="107" t="s">
        <v>201</v>
      </c>
      <c r="D41" s="108" t="s">
        <v>68</v>
      </c>
      <c r="E41" s="134" t="s">
        <v>625</v>
      </c>
      <c r="F41" s="108" t="s">
        <v>44</v>
      </c>
      <c r="G41" s="108" t="s">
        <v>388</v>
      </c>
      <c r="H41" s="108" t="s">
        <v>38</v>
      </c>
      <c r="I41" s="109"/>
      <c r="J41" s="106"/>
      <c r="K41" s="106" t="str">
        <f t="shared" si="48"/>
        <v>?</v>
      </c>
      <c r="L41" s="106"/>
      <c r="M41" s="85"/>
      <c r="N41" s="84" t="s">
        <v>50</v>
      </c>
      <c r="O41" s="93">
        <v>18</v>
      </c>
      <c r="P41" s="93">
        <v>1</v>
      </c>
      <c r="Q41" s="94">
        <v>1</v>
      </c>
      <c r="R41" s="102">
        <f t="shared" si="49"/>
        <v>20</v>
      </c>
      <c r="S41" s="90" t="s">
        <v>502</v>
      </c>
      <c r="T41" s="90" t="s">
        <v>205</v>
      </c>
      <c r="U41" s="90">
        <v>861109945</v>
      </c>
      <c r="V41" s="91" t="s">
        <v>519</v>
      </c>
      <c r="W41" s="90" t="s">
        <v>388</v>
      </c>
      <c r="X41" s="135" t="str">
        <f t="shared" si="50"/>
        <v/>
      </c>
      <c r="Y41" s="97" t="s">
        <v>388</v>
      </c>
      <c r="Z41" s="131" t="s">
        <v>388</v>
      </c>
      <c r="AA41" s="93" t="s">
        <v>388</v>
      </c>
      <c r="AB41" s="93" t="s">
        <v>388</v>
      </c>
      <c r="AC41" s="93" t="s">
        <v>388</v>
      </c>
      <c r="AD41" s="93" t="s">
        <v>388</v>
      </c>
      <c r="AE41" s="93" t="s">
        <v>388</v>
      </c>
      <c r="AF41" s="93" t="s">
        <v>388</v>
      </c>
      <c r="AG41" s="93" t="s">
        <v>388</v>
      </c>
      <c r="AH41" s="93" t="s">
        <v>388</v>
      </c>
      <c r="AI41" s="93" t="s">
        <v>388</v>
      </c>
      <c r="AJ41" s="93" t="s">
        <v>388</v>
      </c>
      <c r="AK41" s="93" t="s">
        <v>388</v>
      </c>
      <c r="AL41" s="93" t="s">
        <v>388</v>
      </c>
      <c r="AM41" s="191" t="str">
        <f t="shared" si="51"/>
        <v/>
      </c>
      <c r="AN41" s="137" t="str">
        <f t="shared" si="52"/>
        <v/>
      </c>
      <c r="AO41" s="93">
        <v>20</v>
      </c>
      <c r="AP41" s="93" t="s">
        <v>388</v>
      </c>
      <c r="AQ41" s="93" t="s">
        <v>388</v>
      </c>
      <c r="AR41" s="93" t="s">
        <v>388</v>
      </c>
      <c r="AS41" s="93" t="s">
        <v>388</v>
      </c>
      <c r="AT41" s="93" t="s">
        <v>388</v>
      </c>
      <c r="AU41" s="93" t="s">
        <v>388</v>
      </c>
      <c r="AV41" s="93" t="s">
        <v>388</v>
      </c>
      <c r="AW41" s="175">
        <f t="shared" si="53"/>
        <v>20</v>
      </c>
      <c r="AX41" s="93" t="s">
        <v>388</v>
      </c>
      <c r="AY41" s="93" t="s">
        <v>388</v>
      </c>
      <c r="AZ41" s="102" t="str">
        <f t="shared" si="54"/>
        <v/>
      </c>
      <c r="BA41" s="96" t="s">
        <v>388</v>
      </c>
      <c r="BB41" s="103" t="str">
        <f t="shared" si="55"/>
        <v/>
      </c>
      <c r="BC41" s="103" t="str">
        <f t="shared" si="56"/>
        <v/>
      </c>
      <c r="BD41" s="104" t="str">
        <f t="shared" si="57"/>
        <v/>
      </c>
      <c r="BE41" s="72"/>
      <c r="BF41" s="72"/>
      <c r="BG41" s="72"/>
      <c r="BH41" s="72"/>
      <c r="BI41" s="184"/>
      <c r="BJ41" s="67" t="str">
        <f t="shared" si="58"/>
        <v>tikrinti</v>
      </c>
      <c r="BK41" s="67" t="str">
        <f t="shared" si="59"/>
        <v>tikrinti</v>
      </c>
      <c r="BL41" s="67" t="str">
        <f t="shared" si="60"/>
        <v>tikrinti</v>
      </c>
      <c r="BM41" s="67" t="str">
        <f t="shared" si="61"/>
        <v/>
      </c>
      <c r="BN41" s="67" t="str">
        <f t="shared" si="62"/>
        <v>tikrinti</v>
      </c>
      <c r="BO41" s="67" t="str">
        <f t="shared" si="63"/>
        <v/>
      </c>
      <c r="BP41" s="67" t="str">
        <f t="shared" si="64"/>
        <v>tikrinti</v>
      </c>
      <c r="BQ41" s="67" t="str">
        <f t="shared" si="65"/>
        <v>tikrinti</v>
      </c>
      <c r="BR41" s="192" t="str">
        <f t="shared" si="66"/>
        <v/>
      </c>
      <c r="BS41" s="136" t="b">
        <f t="shared" si="67"/>
        <v>1</v>
      </c>
      <c r="BT41" s="136" t="b">
        <f t="shared" si="47"/>
        <v>1</v>
      </c>
      <c r="BU41" s="136" t="b">
        <f t="shared" si="68"/>
        <v>1</v>
      </c>
      <c r="BV41" s="136" t="b">
        <f t="shared" si="69"/>
        <v>1</v>
      </c>
      <c r="BW41" s="136" t="b">
        <f t="shared" si="70"/>
        <v>1</v>
      </c>
      <c r="BX41" s="136" t="b">
        <f t="shared" si="71"/>
        <v>1</v>
      </c>
      <c r="BY41" s="136" t="b">
        <f t="shared" si="72"/>
        <v>1</v>
      </c>
      <c r="BZ41" s="136" t="b">
        <f t="shared" si="73"/>
        <v>1</v>
      </c>
      <c r="CA41" s="136" t="b">
        <f t="shared" si="74"/>
        <v>1</v>
      </c>
      <c r="CB41" s="140"/>
    </row>
    <row r="42" spans="1:80" ht="51">
      <c r="A42" s="190">
        <v>34</v>
      </c>
      <c r="B42" s="106" t="s">
        <v>33</v>
      </c>
      <c r="C42" s="107" t="s">
        <v>201</v>
      </c>
      <c r="D42" s="108" t="s">
        <v>68</v>
      </c>
      <c r="E42" s="134" t="s">
        <v>654</v>
      </c>
      <c r="F42" s="108" t="s">
        <v>28</v>
      </c>
      <c r="G42" s="108" t="s">
        <v>388</v>
      </c>
      <c r="H42" s="108" t="s">
        <v>37</v>
      </c>
      <c r="I42" s="109">
        <v>0</v>
      </c>
      <c r="J42" s="106" t="s">
        <v>34</v>
      </c>
      <c r="K42" s="106" t="str">
        <f t="shared" si="48"/>
        <v/>
      </c>
      <c r="L42" s="106"/>
      <c r="M42" s="85"/>
      <c r="N42" s="84" t="s">
        <v>50</v>
      </c>
      <c r="O42" s="93">
        <v>13</v>
      </c>
      <c r="P42" s="93">
        <v>1</v>
      </c>
      <c r="Q42" s="94" t="s">
        <v>388</v>
      </c>
      <c r="R42" s="102">
        <f t="shared" si="49"/>
        <v>14</v>
      </c>
      <c r="S42" s="90" t="s">
        <v>560</v>
      </c>
      <c r="T42" s="90" t="s">
        <v>205</v>
      </c>
      <c r="U42" s="90" t="s">
        <v>561</v>
      </c>
      <c r="V42" s="91" t="s">
        <v>562</v>
      </c>
      <c r="W42" s="90" t="s">
        <v>388</v>
      </c>
      <c r="X42" s="135" t="str">
        <f t="shared" si="50"/>
        <v/>
      </c>
      <c r="Y42" s="97" t="s">
        <v>388</v>
      </c>
      <c r="Z42" s="131" t="s">
        <v>388</v>
      </c>
      <c r="AA42" s="93" t="s">
        <v>388</v>
      </c>
      <c r="AB42" s="93" t="s">
        <v>388</v>
      </c>
      <c r="AC42" s="93" t="s">
        <v>388</v>
      </c>
      <c r="AD42" s="93" t="s">
        <v>388</v>
      </c>
      <c r="AE42" s="93" t="s">
        <v>388</v>
      </c>
      <c r="AF42" s="93">
        <v>14</v>
      </c>
      <c r="AG42" s="93" t="s">
        <v>388</v>
      </c>
      <c r="AH42" s="93" t="s">
        <v>388</v>
      </c>
      <c r="AI42" s="93" t="s">
        <v>388</v>
      </c>
      <c r="AJ42" s="93" t="s">
        <v>388</v>
      </c>
      <c r="AK42" s="93" t="s">
        <v>388</v>
      </c>
      <c r="AL42" s="93" t="s">
        <v>388</v>
      </c>
      <c r="AM42" s="191">
        <f t="shared" si="51"/>
        <v>14</v>
      </c>
      <c r="AN42" s="137" t="str">
        <f t="shared" si="52"/>
        <v/>
      </c>
      <c r="AO42" s="93" t="s">
        <v>388</v>
      </c>
      <c r="AP42" s="93" t="s">
        <v>388</v>
      </c>
      <c r="AQ42" s="93" t="s">
        <v>388</v>
      </c>
      <c r="AR42" s="93" t="s">
        <v>388</v>
      </c>
      <c r="AS42" s="93" t="s">
        <v>388</v>
      </c>
      <c r="AT42" s="93" t="s">
        <v>388</v>
      </c>
      <c r="AU42" s="93" t="s">
        <v>388</v>
      </c>
      <c r="AV42" s="93" t="s">
        <v>388</v>
      </c>
      <c r="AW42" s="175" t="str">
        <f t="shared" si="53"/>
        <v/>
      </c>
      <c r="AX42" s="93" t="s">
        <v>388</v>
      </c>
      <c r="AY42" s="93" t="s">
        <v>388</v>
      </c>
      <c r="AZ42" s="102" t="str">
        <f t="shared" si="54"/>
        <v/>
      </c>
      <c r="BA42" s="96" t="s">
        <v>388</v>
      </c>
      <c r="BB42" s="103" t="str">
        <f t="shared" si="55"/>
        <v/>
      </c>
      <c r="BC42" s="103" t="str">
        <f t="shared" si="56"/>
        <v/>
      </c>
      <c r="BD42" s="104" t="str">
        <f t="shared" si="57"/>
        <v/>
      </c>
      <c r="BE42" s="72"/>
      <c r="BF42" s="72"/>
      <c r="BG42" s="72"/>
      <c r="BH42" s="72"/>
      <c r="BI42" s="184"/>
      <c r="BJ42" s="67" t="str">
        <f t="shared" si="58"/>
        <v>tikrinti</v>
      </c>
      <c r="BK42" s="67" t="str">
        <f t="shared" si="59"/>
        <v>tikrinti</v>
      </c>
      <c r="BL42" s="67" t="str">
        <f t="shared" si="60"/>
        <v>tikrinti</v>
      </c>
      <c r="BM42" s="67" t="str">
        <f t="shared" si="61"/>
        <v/>
      </c>
      <c r="BN42" s="67" t="str">
        <f t="shared" si="62"/>
        <v>tikrinti</v>
      </c>
      <c r="BO42" s="67" t="str">
        <f t="shared" si="63"/>
        <v/>
      </c>
      <c r="BP42" s="67" t="str">
        <f t="shared" si="64"/>
        <v>tikrinti</v>
      </c>
      <c r="BQ42" s="67" t="str">
        <f t="shared" si="65"/>
        <v>tikrinti</v>
      </c>
      <c r="BR42" s="192" t="str">
        <f t="shared" si="66"/>
        <v/>
      </c>
      <c r="BS42" s="136" t="b">
        <f t="shared" si="67"/>
        <v>1</v>
      </c>
      <c r="BT42" s="136" t="b">
        <f t="shared" si="47"/>
        <v>1</v>
      </c>
      <c r="BU42" s="136" t="b">
        <f t="shared" si="68"/>
        <v>1</v>
      </c>
      <c r="BV42" s="136" t="b">
        <f t="shared" si="69"/>
        <v>1</v>
      </c>
      <c r="BW42" s="136" t="b">
        <f t="shared" si="70"/>
        <v>1</v>
      </c>
      <c r="BX42" s="136" t="b">
        <f t="shared" si="71"/>
        <v>1</v>
      </c>
      <c r="BY42" s="136" t="b">
        <f t="shared" si="72"/>
        <v>1</v>
      </c>
      <c r="BZ42" s="136" t="b">
        <f t="shared" si="73"/>
        <v>1</v>
      </c>
      <c r="CA42" s="136" t="b">
        <f t="shared" si="74"/>
        <v>1</v>
      </c>
      <c r="CB42" s="140"/>
    </row>
    <row r="43" spans="1:80" ht="38.25">
      <c r="A43" s="190">
        <v>35</v>
      </c>
      <c r="B43" s="112" t="s">
        <v>33</v>
      </c>
      <c r="C43" s="113" t="s">
        <v>201</v>
      </c>
      <c r="D43" s="108" t="s">
        <v>68</v>
      </c>
      <c r="E43" s="134" t="s">
        <v>586</v>
      </c>
      <c r="F43" s="108" t="s">
        <v>35</v>
      </c>
      <c r="G43" s="108" t="s">
        <v>326</v>
      </c>
      <c r="H43" s="108" t="s">
        <v>37</v>
      </c>
      <c r="I43" s="109" t="s">
        <v>46</v>
      </c>
      <c r="J43" s="106" t="s">
        <v>34</v>
      </c>
      <c r="K43" s="106" t="str">
        <f t="shared" si="48"/>
        <v/>
      </c>
      <c r="L43" s="106"/>
      <c r="M43" s="85"/>
      <c r="N43" s="84" t="s">
        <v>50</v>
      </c>
      <c r="O43" s="93">
        <v>30</v>
      </c>
      <c r="P43" s="93">
        <v>1</v>
      </c>
      <c r="Q43" s="94" t="s">
        <v>388</v>
      </c>
      <c r="R43" s="102">
        <f t="shared" si="49"/>
        <v>31</v>
      </c>
      <c r="S43" s="90" t="s">
        <v>395</v>
      </c>
      <c r="T43" s="90" t="s">
        <v>205</v>
      </c>
      <c r="U43" s="90">
        <v>867758850</v>
      </c>
      <c r="V43" s="91" t="s">
        <v>396</v>
      </c>
      <c r="W43" s="90" t="s">
        <v>388</v>
      </c>
      <c r="X43" s="135" t="str">
        <f t="shared" si="50"/>
        <v/>
      </c>
      <c r="Y43" s="97" t="s">
        <v>388</v>
      </c>
      <c r="Z43" s="131" t="s">
        <v>388</v>
      </c>
      <c r="AA43" s="93" t="s">
        <v>388</v>
      </c>
      <c r="AB43" s="93" t="s">
        <v>388</v>
      </c>
      <c r="AC43" s="93" t="s">
        <v>388</v>
      </c>
      <c r="AD43" s="93" t="s">
        <v>388</v>
      </c>
      <c r="AE43" s="93" t="s">
        <v>388</v>
      </c>
      <c r="AF43" s="93" t="s">
        <v>388</v>
      </c>
      <c r="AG43" s="93" t="s">
        <v>388</v>
      </c>
      <c r="AH43" s="93" t="s">
        <v>388</v>
      </c>
      <c r="AI43" s="93" t="s">
        <v>388</v>
      </c>
      <c r="AJ43" s="93" t="s">
        <v>388</v>
      </c>
      <c r="AK43" s="93" t="s">
        <v>388</v>
      </c>
      <c r="AL43" s="93" t="s">
        <v>388</v>
      </c>
      <c r="AM43" s="191" t="str">
        <f t="shared" si="51"/>
        <v/>
      </c>
      <c r="AN43" s="137" t="str">
        <f t="shared" si="52"/>
        <v/>
      </c>
      <c r="AO43" s="93" t="s">
        <v>388</v>
      </c>
      <c r="AP43" s="93" t="s">
        <v>388</v>
      </c>
      <c r="AQ43" s="93" t="s">
        <v>388</v>
      </c>
      <c r="AR43" s="93" t="s">
        <v>388</v>
      </c>
      <c r="AS43" s="93" t="s">
        <v>388</v>
      </c>
      <c r="AT43" s="93" t="s">
        <v>388</v>
      </c>
      <c r="AU43" s="93" t="s">
        <v>388</v>
      </c>
      <c r="AV43" s="93" t="s">
        <v>388</v>
      </c>
      <c r="AW43" s="175" t="str">
        <f t="shared" si="53"/>
        <v/>
      </c>
      <c r="AX43" s="93" t="s">
        <v>388</v>
      </c>
      <c r="AY43" s="93" t="s">
        <v>388</v>
      </c>
      <c r="AZ43" s="102" t="str">
        <f t="shared" si="54"/>
        <v/>
      </c>
      <c r="BA43" s="96">
        <v>31</v>
      </c>
      <c r="BB43" s="103" t="str">
        <f t="shared" si="55"/>
        <v/>
      </c>
      <c r="BC43" s="103" t="str">
        <f t="shared" si="56"/>
        <v/>
      </c>
      <c r="BD43" s="104">
        <f t="shared" si="57"/>
        <v>31</v>
      </c>
      <c r="BE43" s="72"/>
      <c r="BF43" s="72"/>
      <c r="BG43" s="72"/>
      <c r="BH43" s="72"/>
      <c r="BI43" s="183"/>
      <c r="BJ43" s="67" t="str">
        <f t="shared" si="58"/>
        <v>tikrinti</v>
      </c>
      <c r="BK43" s="67" t="str">
        <f t="shared" si="59"/>
        <v>tikrinti</v>
      </c>
      <c r="BL43" s="67" t="str">
        <f t="shared" si="60"/>
        <v>tikrinti</v>
      </c>
      <c r="BM43" s="67" t="str">
        <f t="shared" si="61"/>
        <v>tikrinti</v>
      </c>
      <c r="BN43" s="67" t="str">
        <f t="shared" si="62"/>
        <v>tikrinti</v>
      </c>
      <c r="BO43" s="67" t="str">
        <f t="shared" si="63"/>
        <v>tikrinti</v>
      </c>
      <c r="BP43" s="67" t="str">
        <f t="shared" si="64"/>
        <v>tikrinti</v>
      </c>
      <c r="BQ43" s="67" t="str">
        <f t="shared" si="65"/>
        <v/>
      </c>
      <c r="BR43" s="192" t="str">
        <f t="shared" si="66"/>
        <v/>
      </c>
      <c r="BS43" s="136" t="b">
        <f t="shared" si="67"/>
        <v>1</v>
      </c>
      <c r="BT43" s="136" t="b">
        <f t="shared" si="47"/>
        <v>1</v>
      </c>
      <c r="BU43" s="136" t="b">
        <f t="shared" si="68"/>
        <v>1</v>
      </c>
      <c r="BV43" s="136" t="b">
        <f t="shared" si="69"/>
        <v>1</v>
      </c>
      <c r="BW43" s="136" t="b">
        <f t="shared" si="70"/>
        <v>1</v>
      </c>
      <c r="BX43" s="136" t="b">
        <f t="shared" si="71"/>
        <v>1</v>
      </c>
      <c r="BY43" s="136" t="b">
        <f t="shared" si="72"/>
        <v>1</v>
      </c>
      <c r="BZ43" s="136" t="b">
        <f t="shared" si="73"/>
        <v>1</v>
      </c>
      <c r="CA43" s="136" t="b">
        <f t="shared" si="74"/>
        <v>1</v>
      </c>
      <c r="CB43" s="140"/>
    </row>
    <row r="44" spans="1:80" ht="51">
      <c r="A44" s="190">
        <v>36</v>
      </c>
      <c r="B44" s="85" t="s">
        <v>33</v>
      </c>
      <c r="C44" s="107" t="s">
        <v>201</v>
      </c>
      <c r="D44" s="108" t="s">
        <v>68</v>
      </c>
      <c r="E44" s="134" t="s">
        <v>581</v>
      </c>
      <c r="F44" s="108" t="s">
        <v>44</v>
      </c>
      <c r="G44" s="108" t="s">
        <v>388</v>
      </c>
      <c r="H44" s="108" t="s">
        <v>37</v>
      </c>
      <c r="I44" s="109" t="s">
        <v>34</v>
      </c>
      <c r="J44" s="106"/>
      <c r="K44" s="106" t="str">
        <f t="shared" si="48"/>
        <v/>
      </c>
      <c r="L44" s="106"/>
      <c r="M44" s="85"/>
      <c r="N44" s="84" t="s">
        <v>50</v>
      </c>
      <c r="O44" s="93">
        <v>18</v>
      </c>
      <c r="P44" s="93">
        <v>1</v>
      </c>
      <c r="Q44" s="94" t="s">
        <v>388</v>
      </c>
      <c r="R44" s="102">
        <f t="shared" si="49"/>
        <v>19</v>
      </c>
      <c r="S44" s="90" t="s">
        <v>520</v>
      </c>
      <c r="T44" s="90" t="s">
        <v>205</v>
      </c>
      <c r="U44" s="90" t="s">
        <v>521</v>
      </c>
      <c r="V44" s="91" t="s">
        <v>522</v>
      </c>
      <c r="W44" s="90" t="s">
        <v>388</v>
      </c>
      <c r="X44" s="135" t="str">
        <f t="shared" si="50"/>
        <v/>
      </c>
      <c r="Y44" s="97" t="s">
        <v>388</v>
      </c>
      <c r="Z44" s="131" t="s">
        <v>388</v>
      </c>
      <c r="AA44" s="93" t="s">
        <v>388</v>
      </c>
      <c r="AB44" s="93" t="s">
        <v>388</v>
      </c>
      <c r="AC44" s="93" t="s">
        <v>388</v>
      </c>
      <c r="AD44" s="93" t="s">
        <v>388</v>
      </c>
      <c r="AE44" s="93" t="s">
        <v>388</v>
      </c>
      <c r="AF44" s="93" t="s">
        <v>388</v>
      </c>
      <c r="AG44" s="93" t="s">
        <v>388</v>
      </c>
      <c r="AH44" s="93" t="s">
        <v>388</v>
      </c>
      <c r="AI44" s="93" t="s">
        <v>388</v>
      </c>
      <c r="AJ44" s="93" t="s">
        <v>388</v>
      </c>
      <c r="AK44" s="93" t="s">
        <v>388</v>
      </c>
      <c r="AL44" s="93" t="s">
        <v>388</v>
      </c>
      <c r="AM44" s="191" t="str">
        <f t="shared" si="51"/>
        <v/>
      </c>
      <c r="AN44" s="137" t="str">
        <f t="shared" si="52"/>
        <v/>
      </c>
      <c r="AO44" s="93" t="s">
        <v>388</v>
      </c>
      <c r="AP44" s="93" t="s">
        <v>388</v>
      </c>
      <c r="AQ44" s="93" t="s">
        <v>388</v>
      </c>
      <c r="AR44" s="93" t="s">
        <v>388</v>
      </c>
      <c r="AS44" s="93" t="s">
        <v>388</v>
      </c>
      <c r="AT44" s="93">
        <v>19</v>
      </c>
      <c r="AU44" s="93" t="s">
        <v>388</v>
      </c>
      <c r="AV44" s="93" t="s">
        <v>388</v>
      </c>
      <c r="AW44" s="175">
        <f t="shared" si="53"/>
        <v>19</v>
      </c>
      <c r="AX44" s="93" t="s">
        <v>388</v>
      </c>
      <c r="AY44" s="93" t="s">
        <v>388</v>
      </c>
      <c r="AZ44" s="102" t="str">
        <f t="shared" si="54"/>
        <v/>
      </c>
      <c r="BA44" s="96" t="s">
        <v>388</v>
      </c>
      <c r="BB44" s="103" t="str">
        <f t="shared" si="55"/>
        <v/>
      </c>
      <c r="BC44" s="103" t="str">
        <f t="shared" si="56"/>
        <v/>
      </c>
      <c r="BD44" s="104" t="str">
        <f t="shared" si="57"/>
        <v/>
      </c>
      <c r="BE44" s="72"/>
      <c r="BF44" s="72"/>
      <c r="BG44" s="72"/>
      <c r="BH44" s="72"/>
      <c r="BI44" s="184"/>
      <c r="BJ44" s="67" t="str">
        <f t="shared" si="58"/>
        <v>tikrinti</v>
      </c>
      <c r="BK44" s="67" t="str">
        <f t="shared" si="59"/>
        <v>tikrinti</v>
      </c>
      <c r="BL44" s="67" t="str">
        <f t="shared" si="60"/>
        <v>tikrinti</v>
      </c>
      <c r="BM44" s="67" t="str">
        <f t="shared" si="61"/>
        <v/>
      </c>
      <c r="BN44" s="67" t="str">
        <f t="shared" si="62"/>
        <v>tikrinti</v>
      </c>
      <c r="BO44" s="67" t="str">
        <f t="shared" si="63"/>
        <v/>
      </c>
      <c r="BP44" s="67" t="str">
        <f t="shared" si="64"/>
        <v>tikrinti</v>
      </c>
      <c r="BQ44" s="67" t="str">
        <f t="shared" si="65"/>
        <v>tikrinti</v>
      </c>
      <c r="BR44" s="192" t="str">
        <f t="shared" si="66"/>
        <v/>
      </c>
      <c r="BS44" s="136" t="b">
        <f t="shared" si="67"/>
        <v>1</v>
      </c>
      <c r="BT44" s="136" t="b">
        <f t="shared" si="47"/>
        <v>1</v>
      </c>
      <c r="BU44" s="136" t="b">
        <f t="shared" si="68"/>
        <v>1</v>
      </c>
      <c r="BV44" s="136" t="b">
        <f t="shared" si="69"/>
        <v>1</v>
      </c>
      <c r="BW44" s="136" t="b">
        <f t="shared" si="70"/>
        <v>1</v>
      </c>
      <c r="BX44" s="136" t="b">
        <f t="shared" si="71"/>
        <v>1</v>
      </c>
      <c r="BY44" s="136" t="b">
        <f t="shared" si="72"/>
        <v>1</v>
      </c>
      <c r="BZ44" s="136" t="b">
        <f t="shared" si="73"/>
        <v>1</v>
      </c>
      <c r="CA44" s="136" t="b">
        <f t="shared" si="74"/>
        <v>1</v>
      </c>
      <c r="CB44" s="140"/>
    </row>
    <row r="45" spans="1:80" ht="38.25">
      <c r="A45" s="190">
        <v>37</v>
      </c>
      <c r="B45" s="106" t="s">
        <v>33</v>
      </c>
      <c r="C45" s="107" t="s">
        <v>201</v>
      </c>
      <c r="D45" s="108" t="s">
        <v>68</v>
      </c>
      <c r="E45" s="134" t="s">
        <v>655</v>
      </c>
      <c r="F45" s="108" t="s">
        <v>28</v>
      </c>
      <c r="G45" s="108" t="s">
        <v>388</v>
      </c>
      <c r="H45" s="108" t="s">
        <v>37</v>
      </c>
      <c r="I45" s="109">
        <v>0</v>
      </c>
      <c r="J45" s="106" t="s">
        <v>46</v>
      </c>
      <c r="K45" s="106" t="str">
        <f t="shared" si="48"/>
        <v/>
      </c>
      <c r="L45" s="106"/>
      <c r="M45" s="85"/>
      <c r="N45" s="84" t="s">
        <v>50</v>
      </c>
      <c r="O45" s="93">
        <v>13</v>
      </c>
      <c r="P45" s="93">
        <v>1</v>
      </c>
      <c r="Q45" s="94" t="s">
        <v>388</v>
      </c>
      <c r="R45" s="102">
        <f t="shared" si="49"/>
        <v>14</v>
      </c>
      <c r="S45" s="90" t="s">
        <v>541</v>
      </c>
      <c r="T45" s="90" t="s">
        <v>205</v>
      </c>
      <c r="U45" s="90" t="s">
        <v>542</v>
      </c>
      <c r="V45" s="91" t="s">
        <v>543</v>
      </c>
      <c r="W45" s="90" t="s">
        <v>388</v>
      </c>
      <c r="X45" s="135" t="str">
        <f t="shared" si="50"/>
        <v/>
      </c>
      <c r="Y45" s="97" t="s">
        <v>388</v>
      </c>
      <c r="Z45" s="131" t="s">
        <v>388</v>
      </c>
      <c r="AA45" s="93" t="s">
        <v>388</v>
      </c>
      <c r="AB45" s="93" t="s">
        <v>388</v>
      </c>
      <c r="AC45" s="93" t="s">
        <v>388</v>
      </c>
      <c r="AD45" s="93" t="s">
        <v>388</v>
      </c>
      <c r="AE45" s="93" t="s">
        <v>388</v>
      </c>
      <c r="AF45" s="93">
        <v>14</v>
      </c>
      <c r="AG45" s="93" t="s">
        <v>388</v>
      </c>
      <c r="AH45" s="93" t="s">
        <v>388</v>
      </c>
      <c r="AI45" s="93" t="s">
        <v>388</v>
      </c>
      <c r="AJ45" s="93" t="s">
        <v>388</v>
      </c>
      <c r="AK45" s="93" t="s">
        <v>388</v>
      </c>
      <c r="AL45" s="93" t="s">
        <v>388</v>
      </c>
      <c r="AM45" s="191">
        <f t="shared" si="51"/>
        <v>14</v>
      </c>
      <c r="AN45" s="137" t="str">
        <f t="shared" si="52"/>
        <v/>
      </c>
      <c r="AO45" s="93" t="s">
        <v>388</v>
      </c>
      <c r="AP45" s="93" t="s">
        <v>388</v>
      </c>
      <c r="AQ45" s="93" t="s">
        <v>388</v>
      </c>
      <c r="AR45" s="93" t="s">
        <v>388</v>
      </c>
      <c r="AS45" s="93" t="s">
        <v>388</v>
      </c>
      <c r="AT45" s="93" t="s">
        <v>388</v>
      </c>
      <c r="AU45" s="93" t="s">
        <v>388</v>
      </c>
      <c r="AV45" s="93" t="s">
        <v>388</v>
      </c>
      <c r="AW45" s="175" t="str">
        <f t="shared" si="53"/>
        <v/>
      </c>
      <c r="AX45" s="93" t="s">
        <v>388</v>
      </c>
      <c r="AY45" s="93" t="s">
        <v>388</v>
      </c>
      <c r="AZ45" s="102" t="str">
        <f t="shared" si="54"/>
        <v/>
      </c>
      <c r="BA45" s="96" t="s">
        <v>388</v>
      </c>
      <c r="BB45" s="103" t="str">
        <f t="shared" si="55"/>
        <v/>
      </c>
      <c r="BC45" s="103" t="str">
        <f t="shared" si="56"/>
        <v/>
      </c>
      <c r="BD45" s="104" t="str">
        <f t="shared" si="57"/>
        <v/>
      </c>
      <c r="BE45" s="72"/>
      <c r="BF45" s="72"/>
      <c r="BG45" s="72"/>
      <c r="BH45" s="72"/>
      <c r="BI45" s="184"/>
      <c r="BJ45" s="67" t="str">
        <f t="shared" si="58"/>
        <v>tikrinti</v>
      </c>
      <c r="BK45" s="67" t="str">
        <f t="shared" si="59"/>
        <v>tikrinti</v>
      </c>
      <c r="BL45" s="67" t="str">
        <f t="shared" si="60"/>
        <v>tikrinti</v>
      </c>
      <c r="BM45" s="67" t="str">
        <f t="shared" si="61"/>
        <v/>
      </c>
      <c r="BN45" s="67" t="str">
        <f t="shared" si="62"/>
        <v>tikrinti</v>
      </c>
      <c r="BO45" s="67" t="str">
        <f t="shared" si="63"/>
        <v/>
      </c>
      <c r="BP45" s="67" t="str">
        <f t="shared" si="64"/>
        <v>tikrinti</v>
      </c>
      <c r="BQ45" s="67" t="str">
        <f t="shared" si="65"/>
        <v>tikrinti</v>
      </c>
      <c r="BR45" s="192" t="str">
        <f t="shared" si="66"/>
        <v/>
      </c>
      <c r="BS45" s="136" t="b">
        <f t="shared" si="67"/>
        <v>1</v>
      </c>
      <c r="BT45" s="136" t="b">
        <f t="shared" si="47"/>
        <v>1</v>
      </c>
      <c r="BU45" s="136" t="b">
        <f t="shared" si="68"/>
        <v>1</v>
      </c>
      <c r="BV45" s="136" t="b">
        <f t="shared" si="69"/>
        <v>1</v>
      </c>
      <c r="BW45" s="136" t="b">
        <f t="shared" si="70"/>
        <v>1</v>
      </c>
      <c r="BX45" s="136" t="b">
        <f t="shared" si="71"/>
        <v>1</v>
      </c>
      <c r="BY45" s="136" t="b">
        <f t="shared" si="72"/>
        <v>1</v>
      </c>
      <c r="BZ45" s="136" t="b">
        <f t="shared" si="73"/>
        <v>1</v>
      </c>
      <c r="CA45" s="136" t="b">
        <f t="shared" si="74"/>
        <v>1</v>
      </c>
      <c r="CB45" s="140"/>
    </row>
    <row r="46" spans="1:80" ht="38.25">
      <c r="A46" s="190">
        <v>38</v>
      </c>
      <c r="B46" s="106" t="s">
        <v>33</v>
      </c>
      <c r="C46" s="107" t="s">
        <v>201</v>
      </c>
      <c r="D46" s="108" t="s">
        <v>68</v>
      </c>
      <c r="E46" s="134" t="s">
        <v>472</v>
      </c>
      <c r="F46" s="108" t="s">
        <v>40</v>
      </c>
      <c r="G46" s="108" t="s">
        <v>388</v>
      </c>
      <c r="H46" s="108" t="s">
        <v>37</v>
      </c>
      <c r="I46" s="109" t="s">
        <v>45</v>
      </c>
      <c r="J46" s="106" t="s">
        <v>45</v>
      </c>
      <c r="K46" s="106" t="str">
        <f t="shared" si="48"/>
        <v/>
      </c>
      <c r="L46" s="106"/>
      <c r="M46" s="85"/>
      <c r="N46" s="84" t="s">
        <v>50</v>
      </c>
      <c r="O46" s="93">
        <v>26</v>
      </c>
      <c r="P46" s="93">
        <v>1</v>
      </c>
      <c r="Q46" s="94" t="s">
        <v>388</v>
      </c>
      <c r="R46" s="102">
        <f t="shared" si="49"/>
        <v>27</v>
      </c>
      <c r="S46" s="90" t="s">
        <v>473</v>
      </c>
      <c r="T46" s="90" t="s">
        <v>205</v>
      </c>
      <c r="U46" s="90" t="s">
        <v>474</v>
      </c>
      <c r="V46" s="91" t="s">
        <v>475</v>
      </c>
      <c r="W46" s="90" t="s">
        <v>388</v>
      </c>
      <c r="X46" s="135">
        <f t="shared" si="50"/>
        <v>27</v>
      </c>
      <c r="Y46" s="97" t="s">
        <v>388</v>
      </c>
      <c r="Z46" s="131" t="s">
        <v>388</v>
      </c>
      <c r="AA46" s="93" t="s">
        <v>388</v>
      </c>
      <c r="AB46" s="93" t="s">
        <v>388</v>
      </c>
      <c r="AC46" s="93" t="s">
        <v>388</v>
      </c>
      <c r="AD46" s="93" t="s">
        <v>388</v>
      </c>
      <c r="AE46" s="93" t="s">
        <v>388</v>
      </c>
      <c r="AF46" s="93" t="s">
        <v>388</v>
      </c>
      <c r="AG46" s="93" t="s">
        <v>388</v>
      </c>
      <c r="AH46" s="93" t="s">
        <v>388</v>
      </c>
      <c r="AI46" s="93" t="s">
        <v>388</v>
      </c>
      <c r="AJ46" s="93" t="s">
        <v>388</v>
      </c>
      <c r="AK46" s="93" t="s">
        <v>388</v>
      </c>
      <c r="AL46" s="93" t="s">
        <v>388</v>
      </c>
      <c r="AM46" s="191" t="str">
        <f t="shared" si="51"/>
        <v/>
      </c>
      <c r="AN46" s="137" t="str">
        <f t="shared" si="52"/>
        <v/>
      </c>
      <c r="AO46" s="93" t="s">
        <v>388</v>
      </c>
      <c r="AP46" s="93" t="s">
        <v>388</v>
      </c>
      <c r="AQ46" s="93" t="s">
        <v>388</v>
      </c>
      <c r="AR46" s="93" t="s">
        <v>388</v>
      </c>
      <c r="AS46" s="93" t="s">
        <v>388</v>
      </c>
      <c r="AT46" s="93" t="s">
        <v>388</v>
      </c>
      <c r="AU46" s="93" t="s">
        <v>388</v>
      </c>
      <c r="AV46" s="93" t="s">
        <v>388</v>
      </c>
      <c r="AW46" s="175" t="str">
        <f t="shared" si="53"/>
        <v/>
      </c>
      <c r="AX46" s="93" t="s">
        <v>388</v>
      </c>
      <c r="AY46" s="93" t="s">
        <v>388</v>
      </c>
      <c r="AZ46" s="102" t="str">
        <f t="shared" si="54"/>
        <v/>
      </c>
      <c r="BA46" s="96" t="s">
        <v>388</v>
      </c>
      <c r="BB46" s="103" t="str">
        <f t="shared" si="55"/>
        <v/>
      </c>
      <c r="BC46" s="103" t="str">
        <f t="shared" si="56"/>
        <v/>
      </c>
      <c r="BD46" s="104" t="str">
        <f t="shared" si="57"/>
        <v/>
      </c>
      <c r="BE46" s="72" t="s">
        <v>476</v>
      </c>
      <c r="BF46" s="72" t="s">
        <v>426</v>
      </c>
      <c r="BG46" s="72" t="s">
        <v>477</v>
      </c>
      <c r="BH46" s="72" t="s">
        <v>419</v>
      </c>
      <c r="BI46" s="183"/>
      <c r="BJ46" s="192" t="str">
        <f t="shared" si="58"/>
        <v/>
      </c>
      <c r="BK46" s="192" t="str">
        <f t="shared" si="59"/>
        <v>tikrinti</v>
      </c>
      <c r="BL46" s="192" t="str">
        <f t="shared" si="60"/>
        <v>tikrinti</v>
      </c>
      <c r="BM46" s="192" t="str">
        <f t="shared" si="61"/>
        <v>tikrinti</v>
      </c>
      <c r="BN46" s="192" t="str">
        <f t="shared" si="62"/>
        <v>tikrinti</v>
      </c>
      <c r="BO46" s="192" t="str">
        <f t="shared" si="63"/>
        <v>tikrinti</v>
      </c>
      <c r="BP46" s="192" t="str">
        <f t="shared" si="64"/>
        <v>tikrinti</v>
      </c>
      <c r="BQ46" s="192" t="str">
        <f t="shared" si="65"/>
        <v>tikrinti</v>
      </c>
      <c r="BR46" s="192" t="str">
        <f t="shared" si="66"/>
        <v/>
      </c>
      <c r="BS46" s="193" t="b">
        <f t="shared" si="67"/>
        <v>1</v>
      </c>
      <c r="BT46" s="136" t="b">
        <f t="shared" si="47"/>
        <v>1</v>
      </c>
      <c r="BU46" s="193" t="b">
        <f t="shared" si="68"/>
        <v>1</v>
      </c>
      <c r="BV46" s="193" t="b">
        <f t="shared" si="69"/>
        <v>1</v>
      </c>
      <c r="BW46" s="193" t="b">
        <f t="shared" si="70"/>
        <v>1</v>
      </c>
      <c r="BX46" s="193" t="b">
        <f t="shared" si="71"/>
        <v>1</v>
      </c>
      <c r="BY46" s="193" t="b">
        <f t="shared" si="72"/>
        <v>1</v>
      </c>
      <c r="BZ46" s="193" t="b">
        <f t="shared" si="73"/>
        <v>1</v>
      </c>
      <c r="CA46" s="193" t="b">
        <f t="shared" si="74"/>
        <v>1</v>
      </c>
      <c r="CB46" s="140"/>
    </row>
    <row r="47" spans="1:80" ht="51">
      <c r="A47" s="190">
        <v>39</v>
      </c>
      <c r="B47" s="85" t="s">
        <v>33</v>
      </c>
      <c r="C47" s="107" t="s">
        <v>201</v>
      </c>
      <c r="D47" s="108" t="s">
        <v>68</v>
      </c>
      <c r="E47" s="134" t="s">
        <v>588</v>
      </c>
      <c r="F47" s="108" t="s">
        <v>44</v>
      </c>
      <c r="G47" s="108" t="s">
        <v>388</v>
      </c>
      <c r="H47" s="108" t="s">
        <v>37</v>
      </c>
      <c r="I47" s="109" t="s">
        <v>34</v>
      </c>
      <c r="J47" s="106"/>
      <c r="K47" s="106" t="str">
        <f t="shared" si="48"/>
        <v/>
      </c>
      <c r="L47" s="106"/>
      <c r="M47" s="85"/>
      <c r="N47" s="84" t="s">
        <v>50</v>
      </c>
      <c r="O47" s="93">
        <v>18</v>
      </c>
      <c r="P47" s="93">
        <v>1</v>
      </c>
      <c r="Q47" s="94" t="s">
        <v>388</v>
      </c>
      <c r="R47" s="102">
        <f t="shared" si="49"/>
        <v>19</v>
      </c>
      <c r="S47" s="90" t="s">
        <v>523</v>
      </c>
      <c r="T47" s="90" t="s">
        <v>205</v>
      </c>
      <c r="U47" s="90" t="s">
        <v>524</v>
      </c>
      <c r="V47" s="91" t="s">
        <v>525</v>
      </c>
      <c r="W47" s="90" t="s">
        <v>388</v>
      </c>
      <c r="X47" s="135" t="str">
        <f t="shared" si="50"/>
        <v/>
      </c>
      <c r="Y47" s="97" t="s">
        <v>388</v>
      </c>
      <c r="Z47" s="131" t="s">
        <v>388</v>
      </c>
      <c r="AA47" s="93" t="s">
        <v>388</v>
      </c>
      <c r="AB47" s="93" t="s">
        <v>388</v>
      </c>
      <c r="AC47" s="93" t="s">
        <v>388</v>
      </c>
      <c r="AD47" s="93" t="s">
        <v>388</v>
      </c>
      <c r="AE47" s="93" t="s">
        <v>388</v>
      </c>
      <c r="AF47" s="93" t="s">
        <v>388</v>
      </c>
      <c r="AG47" s="93" t="s">
        <v>388</v>
      </c>
      <c r="AH47" s="93" t="s">
        <v>388</v>
      </c>
      <c r="AI47" s="93" t="s">
        <v>388</v>
      </c>
      <c r="AJ47" s="93" t="s">
        <v>388</v>
      </c>
      <c r="AK47" s="93" t="s">
        <v>388</v>
      </c>
      <c r="AL47" s="93" t="s">
        <v>388</v>
      </c>
      <c r="AM47" s="191" t="str">
        <f t="shared" si="51"/>
        <v/>
      </c>
      <c r="AN47" s="137" t="str">
        <f t="shared" si="52"/>
        <v/>
      </c>
      <c r="AO47" s="93" t="s">
        <v>388</v>
      </c>
      <c r="AP47" s="93" t="s">
        <v>388</v>
      </c>
      <c r="AQ47" s="93" t="s">
        <v>388</v>
      </c>
      <c r="AR47" s="93" t="s">
        <v>388</v>
      </c>
      <c r="AS47" s="93" t="s">
        <v>388</v>
      </c>
      <c r="AT47" s="93">
        <v>19</v>
      </c>
      <c r="AU47" s="93" t="s">
        <v>388</v>
      </c>
      <c r="AV47" s="93" t="s">
        <v>388</v>
      </c>
      <c r="AW47" s="175">
        <f t="shared" si="53"/>
        <v>19</v>
      </c>
      <c r="AX47" s="93" t="s">
        <v>388</v>
      </c>
      <c r="AY47" s="93" t="s">
        <v>388</v>
      </c>
      <c r="AZ47" s="102" t="str">
        <f t="shared" si="54"/>
        <v/>
      </c>
      <c r="BA47" s="96" t="s">
        <v>388</v>
      </c>
      <c r="BB47" s="103" t="str">
        <f t="shared" si="55"/>
        <v/>
      </c>
      <c r="BC47" s="103" t="str">
        <f t="shared" si="56"/>
        <v/>
      </c>
      <c r="BD47" s="104" t="str">
        <f t="shared" si="57"/>
        <v/>
      </c>
      <c r="BE47" s="72"/>
      <c r="BF47" s="72"/>
      <c r="BG47" s="72"/>
      <c r="BH47" s="72"/>
      <c r="BI47" s="184"/>
      <c r="BJ47" s="67" t="str">
        <f t="shared" si="58"/>
        <v>tikrinti</v>
      </c>
      <c r="BK47" s="67" t="str">
        <f t="shared" si="59"/>
        <v>tikrinti</v>
      </c>
      <c r="BL47" s="67" t="str">
        <f t="shared" si="60"/>
        <v>tikrinti</v>
      </c>
      <c r="BM47" s="67" t="str">
        <f t="shared" si="61"/>
        <v/>
      </c>
      <c r="BN47" s="67" t="str">
        <f t="shared" si="62"/>
        <v>tikrinti</v>
      </c>
      <c r="BO47" s="67" t="str">
        <f t="shared" si="63"/>
        <v/>
      </c>
      <c r="BP47" s="67" t="str">
        <f t="shared" si="64"/>
        <v>tikrinti</v>
      </c>
      <c r="BQ47" s="67" t="str">
        <f t="shared" si="65"/>
        <v>tikrinti</v>
      </c>
      <c r="BR47" s="192" t="str">
        <f t="shared" si="66"/>
        <v/>
      </c>
      <c r="BS47" s="136" t="b">
        <f t="shared" si="67"/>
        <v>1</v>
      </c>
      <c r="BT47" s="136" t="b">
        <f t="shared" si="47"/>
        <v>1</v>
      </c>
      <c r="BU47" s="136" t="b">
        <f t="shared" si="68"/>
        <v>1</v>
      </c>
      <c r="BV47" s="136" t="b">
        <f t="shared" si="69"/>
        <v>1</v>
      </c>
      <c r="BW47" s="136" t="b">
        <f t="shared" si="70"/>
        <v>1</v>
      </c>
      <c r="BX47" s="136" t="b">
        <f t="shared" si="71"/>
        <v>1</v>
      </c>
      <c r="BY47" s="136" t="b">
        <f t="shared" si="72"/>
        <v>1</v>
      </c>
      <c r="BZ47" s="136" t="b">
        <f t="shared" si="73"/>
        <v>1</v>
      </c>
      <c r="CA47" s="136" t="b">
        <f t="shared" si="74"/>
        <v>1</v>
      </c>
      <c r="CB47" s="140"/>
    </row>
    <row r="48" spans="1:80" ht="38.25">
      <c r="A48" s="190">
        <v>40</v>
      </c>
      <c r="B48" s="106" t="s">
        <v>33</v>
      </c>
      <c r="C48" s="107" t="s">
        <v>201</v>
      </c>
      <c r="D48" s="108" t="s">
        <v>68</v>
      </c>
      <c r="E48" s="134" t="s">
        <v>458</v>
      </c>
      <c r="F48" s="108" t="s">
        <v>40</v>
      </c>
      <c r="G48" s="108" t="s">
        <v>388</v>
      </c>
      <c r="H48" s="108" t="s">
        <v>37</v>
      </c>
      <c r="I48" s="109" t="s">
        <v>34</v>
      </c>
      <c r="J48" s="106" t="s">
        <v>34</v>
      </c>
      <c r="K48" s="106" t="str">
        <f t="shared" si="48"/>
        <v/>
      </c>
      <c r="L48" s="106"/>
      <c r="M48" s="106" t="s">
        <v>39</v>
      </c>
      <c r="N48" s="84" t="s">
        <v>50</v>
      </c>
      <c r="O48" s="93">
        <v>22</v>
      </c>
      <c r="P48" s="93">
        <v>1</v>
      </c>
      <c r="Q48" s="94" t="s">
        <v>388</v>
      </c>
      <c r="R48" s="102">
        <f t="shared" si="49"/>
        <v>23</v>
      </c>
      <c r="S48" s="90" t="s">
        <v>420</v>
      </c>
      <c r="T48" s="90" t="s">
        <v>205</v>
      </c>
      <c r="U48" s="90" t="s">
        <v>421</v>
      </c>
      <c r="V48" s="91" t="s">
        <v>422</v>
      </c>
      <c r="W48" s="90" t="s">
        <v>388</v>
      </c>
      <c r="X48" s="135">
        <f t="shared" si="50"/>
        <v>23</v>
      </c>
      <c r="Y48" s="97" t="s">
        <v>388</v>
      </c>
      <c r="Z48" s="131" t="s">
        <v>388</v>
      </c>
      <c r="AA48" s="93" t="s">
        <v>388</v>
      </c>
      <c r="AB48" s="93" t="s">
        <v>388</v>
      </c>
      <c r="AC48" s="93" t="s">
        <v>388</v>
      </c>
      <c r="AD48" s="93" t="s">
        <v>388</v>
      </c>
      <c r="AE48" s="93" t="s">
        <v>388</v>
      </c>
      <c r="AF48" s="93" t="s">
        <v>388</v>
      </c>
      <c r="AG48" s="93" t="s">
        <v>388</v>
      </c>
      <c r="AH48" s="93" t="s">
        <v>388</v>
      </c>
      <c r="AI48" s="93" t="s">
        <v>388</v>
      </c>
      <c r="AJ48" s="93" t="s">
        <v>388</v>
      </c>
      <c r="AK48" s="93" t="s">
        <v>388</v>
      </c>
      <c r="AL48" s="93" t="s">
        <v>388</v>
      </c>
      <c r="AM48" s="191" t="str">
        <f t="shared" si="51"/>
        <v/>
      </c>
      <c r="AN48" s="137" t="str">
        <f t="shared" si="52"/>
        <v/>
      </c>
      <c r="AO48" s="93" t="s">
        <v>388</v>
      </c>
      <c r="AP48" s="93" t="s">
        <v>388</v>
      </c>
      <c r="AQ48" s="93" t="s">
        <v>388</v>
      </c>
      <c r="AR48" s="93" t="s">
        <v>388</v>
      </c>
      <c r="AS48" s="93" t="s">
        <v>388</v>
      </c>
      <c r="AT48" s="93" t="s">
        <v>388</v>
      </c>
      <c r="AU48" s="93" t="s">
        <v>388</v>
      </c>
      <c r="AV48" s="93" t="s">
        <v>388</v>
      </c>
      <c r="AW48" s="175" t="str">
        <f t="shared" si="53"/>
        <v/>
      </c>
      <c r="AX48" s="93" t="s">
        <v>388</v>
      </c>
      <c r="AY48" s="93" t="s">
        <v>388</v>
      </c>
      <c r="AZ48" s="102" t="str">
        <f t="shared" si="54"/>
        <v/>
      </c>
      <c r="BA48" s="96" t="s">
        <v>388</v>
      </c>
      <c r="BB48" s="103" t="str">
        <f t="shared" si="55"/>
        <v/>
      </c>
      <c r="BC48" s="103" t="str">
        <f t="shared" si="56"/>
        <v/>
      </c>
      <c r="BD48" s="104" t="str">
        <f t="shared" si="57"/>
        <v/>
      </c>
      <c r="BE48" s="72" t="s">
        <v>459</v>
      </c>
      <c r="BF48" s="72" t="s">
        <v>460</v>
      </c>
      <c r="BG48" s="72"/>
      <c r="BH48" s="72"/>
      <c r="BI48" s="183"/>
      <c r="BJ48" s="67" t="str">
        <f t="shared" si="58"/>
        <v/>
      </c>
      <c r="BK48" s="67" t="str">
        <f t="shared" si="59"/>
        <v>tikrinti</v>
      </c>
      <c r="BL48" s="67" t="str">
        <f t="shared" si="60"/>
        <v>tikrinti</v>
      </c>
      <c r="BM48" s="67" t="str">
        <f t="shared" si="61"/>
        <v>tikrinti</v>
      </c>
      <c r="BN48" s="67" t="str">
        <f t="shared" si="62"/>
        <v>tikrinti</v>
      </c>
      <c r="BO48" s="67" t="str">
        <f t="shared" si="63"/>
        <v>tikrinti</v>
      </c>
      <c r="BP48" s="67" t="str">
        <f t="shared" si="64"/>
        <v>tikrinti</v>
      </c>
      <c r="BQ48" s="67" t="str">
        <f t="shared" si="65"/>
        <v>tikrinti</v>
      </c>
      <c r="BR48" s="192" t="str">
        <f t="shared" si="66"/>
        <v/>
      </c>
      <c r="BS48" s="136" t="b">
        <f t="shared" si="67"/>
        <v>1</v>
      </c>
      <c r="BT48" s="136" t="b">
        <f t="shared" si="47"/>
        <v>1</v>
      </c>
      <c r="BU48" s="136" t="b">
        <f t="shared" si="68"/>
        <v>1</v>
      </c>
      <c r="BV48" s="136" t="b">
        <f t="shared" si="69"/>
        <v>1</v>
      </c>
      <c r="BW48" s="136" t="b">
        <f t="shared" si="70"/>
        <v>1</v>
      </c>
      <c r="BX48" s="136" t="b">
        <f t="shared" si="71"/>
        <v>1</v>
      </c>
      <c r="BY48" s="136" t="b">
        <f t="shared" si="72"/>
        <v>1</v>
      </c>
      <c r="BZ48" s="136" t="b">
        <f t="shared" si="73"/>
        <v>1</v>
      </c>
      <c r="CA48" s="136" t="b">
        <f t="shared" si="74"/>
        <v>1</v>
      </c>
      <c r="CB48" s="140"/>
    </row>
    <row r="49" spans="1:80" ht="38.25">
      <c r="A49" s="190">
        <v>41</v>
      </c>
      <c r="B49" s="85" t="s">
        <v>33</v>
      </c>
      <c r="C49" s="107" t="s">
        <v>201</v>
      </c>
      <c r="D49" s="108" t="s">
        <v>68</v>
      </c>
      <c r="E49" s="134" t="s">
        <v>582</v>
      </c>
      <c r="F49" s="108" t="s">
        <v>44</v>
      </c>
      <c r="G49" s="108" t="s">
        <v>388</v>
      </c>
      <c r="H49" s="108" t="s">
        <v>38</v>
      </c>
      <c r="I49" s="109" t="s">
        <v>34</v>
      </c>
      <c r="J49" s="106"/>
      <c r="K49" s="106" t="str">
        <f t="shared" si="48"/>
        <v/>
      </c>
      <c r="L49" s="106"/>
      <c r="M49" s="85"/>
      <c r="N49" s="84" t="s">
        <v>50</v>
      </c>
      <c r="O49" s="93">
        <v>17</v>
      </c>
      <c r="P49" s="93">
        <v>2</v>
      </c>
      <c r="Q49" s="94" t="s">
        <v>388</v>
      </c>
      <c r="R49" s="102">
        <f t="shared" si="49"/>
        <v>19</v>
      </c>
      <c r="S49" s="90" t="s">
        <v>503</v>
      </c>
      <c r="T49" s="90" t="s">
        <v>205</v>
      </c>
      <c r="U49" s="90" t="s">
        <v>530</v>
      </c>
      <c r="V49" s="91" t="s">
        <v>531</v>
      </c>
      <c r="W49" s="90" t="s">
        <v>670</v>
      </c>
      <c r="X49" s="135" t="str">
        <f t="shared" si="50"/>
        <v/>
      </c>
      <c r="Y49" s="97" t="s">
        <v>388</v>
      </c>
      <c r="Z49" s="131" t="s">
        <v>388</v>
      </c>
      <c r="AA49" s="93" t="s">
        <v>388</v>
      </c>
      <c r="AB49" s="93" t="s">
        <v>388</v>
      </c>
      <c r="AC49" s="93" t="s">
        <v>388</v>
      </c>
      <c r="AD49" s="93" t="s">
        <v>388</v>
      </c>
      <c r="AE49" s="93" t="s">
        <v>388</v>
      </c>
      <c r="AF49" s="93" t="s">
        <v>388</v>
      </c>
      <c r="AG49" s="93" t="s">
        <v>388</v>
      </c>
      <c r="AH49" s="93" t="s">
        <v>388</v>
      </c>
      <c r="AI49" s="93" t="s">
        <v>388</v>
      </c>
      <c r="AJ49" s="93" t="s">
        <v>388</v>
      </c>
      <c r="AK49" s="93" t="s">
        <v>388</v>
      </c>
      <c r="AL49" s="93" t="s">
        <v>388</v>
      </c>
      <c r="AM49" s="191" t="str">
        <f t="shared" si="51"/>
        <v/>
      </c>
      <c r="AN49" s="137" t="str">
        <f t="shared" si="52"/>
        <v/>
      </c>
      <c r="AO49" s="93" t="s">
        <v>388</v>
      </c>
      <c r="AP49" s="93" t="s">
        <v>388</v>
      </c>
      <c r="AQ49" s="93">
        <v>19</v>
      </c>
      <c r="AR49" s="93" t="s">
        <v>388</v>
      </c>
      <c r="AS49" s="93" t="s">
        <v>388</v>
      </c>
      <c r="AT49" s="93" t="s">
        <v>388</v>
      </c>
      <c r="AU49" s="93" t="s">
        <v>388</v>
      </c>
      <c r="AV49" s="93" t="s">
        <v>388</v>
      </c>
      <c r="AW49" s="175">
        <f t="shared" si="53"/>
        <v>19</v>
      </c>
      <c r="AX49" s="93" t="s">
        <v>388</v>
      </c>
      <c r="AY49" s="93" t="s">
        <v>388</v>
      </c>
      <c r="AZ49" s="102" t="str">
        <f t="shared" si="54"/>
        <v/>
      </c>
      <c r="BA49" s="96" t="s">
        <v>388</v>
      </c>
      <c r="BB49" s="103" t="str">
        <f t="shared" si="55"/>
        <v/>
      </c>
      <c r="BC49" s="103" t="str">
        <f t="shared" si="56"/>
        <v/>
      </c>
      <c r="BD49" s="104" t="str">
        <f t="shared" si="57"/>
        <v/>
      </c>
      <c r="BE49" s="72"/>
      <c r="BF49" s="72"/>
      <c r="BG49" s="72"/>
      <c r="BH49" s="72"/>
      <c r="BI49" s="184"/>
      <c r="BJ49" s="67" t="str">
        <f t="shared" si="58"/>
        <v>tikrinti</v>
      </c>
      <c r="BK49" s="67" t="str">
        <f t="shared" si="59"/>
        <v>tikrinti</v>
      </c>
      <c r="BL49" s="67" t="str">
        <f t="shared" si="60"/>
        <v>tikrinti</v>
      </c>
      <c r="BM49" s="67" t="str">
        <f t="shared" si="61"/>
        <v/>
      </c>
      <c r="BN49" s="67" t="str">
        <f t="shared" si="62"/>
        <v>tikrinti</v>
      </c>
      <c r="BO49" s="67" t="str">
        <f t="shared" si="63"/>
        <v/>
      </c>
      <c r="BP49" s="67" t="str">
        <f t="shared" si="64"/>
        <v>tikrinti</v>
      </c>
      <c r="BQ49" s="67" t="str">
        <f t="shared" si="65"/>
        <v>tikrinti</v>
      </c>
      <c r="BR49" s="192" t="str">
        <f t="shared" si="66"/>
        <v/>
      </c>
      <c r="BS49" s="136" t="b">
        <f t="shared" si="67"/>
        <v>1</v>
      </c>
      <c r="BT49" s="136" t="b">
        <f t="shared" si="47"/>
        <v>1</v>
      </c>
      <c r="BU49" s="136" t="b">
        <f t="shared" si="68"/>
        <v>1</v>
      </c>
      <c r="BV49" s="136" t="b">
        <f t="shared" si="69"/>
        <v>1</v>
      </c>
      <c r="BW49" s="136" t="b">
        <f t="shared" si="70"/>
        <v>1</v>
      </c>
      <c r="BX49" s="136" t="b">
        <f t="shared" si="71"/>
        <v>1</v>
      </c>
      <c r="BY49" s="136" t="b">
        <f t="shared" si="72"/>
        <v>1</v>
      </c>
      <c r="BZ49" s="136" t="b">
        <f t="shared" si="73"/>
        <v>1</v>
      </c>
      <c r="CA49" s="136" t="b">
        <f t="shared" si="74"/>
        <v>1</v>
      </c>
      <c r="CB49" s="140"/>
    </row>
    <row r="50" spans="1:80" ht="38.25">
      <c r="A50" s="190">
        <v>42</v>
      </c>
      <c r="B50" s="106" t="s">
        <v>33</v>
      </c>
      <c r="C50" s="107" t="s">
        <v>201</v>
      </c>
      <c r="D50" s="108" t="s">
        <v>68</v>
      </c>
      <c r="E50" s="134" t="s">
        <v>656</v>
      </c>
      <c r="F50" s="108" t="s">
        <v>28</v>
      </c>
      <c r="G50" s="108" t="s">
        <v>388</v>
      </c>
      <c r="H50" s="108" t="s">
        <v>37</v>
      </c>
      <c r="I50" s="109" t="s">
        <v>34</v>
      </c>
      <c r="J50" s="106" t="s">
        <v>34</v>
      </c>
      <c r="K50" s="106" t="str">
        <f t="shared" si="48"/>
        <v/>
      </c>
      <c r="L50" s="106"/>
      <c r="M50" s="85"/>
      <c r="N50" s="84" t="s">
        <v>50</v>
      </c>
      <c r="O50" s="93">
        <v>5</v>
      </c>
      <c r="P50" s="93">
        <v>1</v>
      </c>
      <c r="Q50" s="94" t="s">
        <v>388</v>
      </c>
      <c r="R50" s="102">
        <f t="shared" si="49"/>
        <v>6</v>
      </c>
      <c r="S50" s="90" t="s">
        <v>563</v>
      </c>
      <c r="T50" s="90" t="s">
        <v>205</v>
      </c>
      <c r="U50" s="90" t="s">
        <v>564</v>
      </c>
      <c r="V50" s="91" t="s">
        <v>565</v>
      </c>
      <c r="W50" s="90" t="s">
        <v>388</v>
      </c>
      <c r="X50" s="135" t="str">
        <f t="shared" si="50"/>
        <v/>
      </c>
      <c r="Y50" s="97" t="s">
        <v>388</v>
      </c>
      <c r="Z50" s="131" t="s">
        <v>388</v>
      </c>
      <c r="AA50" s="93" t="s">
        <v>388</v>
      </c>
      <c r="AB50" s="93" t="s">
        <v>388</v>
      </c>
      <c r="AC50" s="93" t="s">
        <v>388</v>
      </c>
      <c r="AD50" s="93" t="s">
        <v>388</v>
      </c>
      <c r="AE50" s="93" t="s">
        <v>388</v>
      </c>
      <c r="AF50" s="93">
        <v>6</v>
      </c>
      <c r="AG50" s="93" t="s">
        <v>388</v>
      </c>
      <c r="AH50" s="93" t="s">
        <v>388</v>
      </c>
      <c r="AI50" s="93" t="s">
        <v>388</v>
      </c>
      <c r="AJ50" s="93" t="s">
        <v>388</v>
      </c>
      <c r="AK50" s="93" t="s">
        <v>388</v>
      </c>
      <c r="AL50" s="93">
        <v>6</v>
      </c>
      <c r="AM50" s="191">
        <f t="shared" si="51"/>
        <v>6</v>
      </c>
      <c r="AN50" s="137" t="str">
        <f t="shared" si="52"/>
        <v/>
      </c>
      <c r="AO50" s="93" t="s">
        <v>388</v>
      </c>
      <c r="AP50" s="93" t="s">
        <v>388</v>
      </c>
      <c r="AQ50" s="93" t="s">
        <v>388</v>
      </c>
      <c r="AR50" s="93" t="s">
        <v>388</v>
      </c>
      <c r="AS50" s="93" t="s">
        <v>388</v>
      </c>
      <c r="AT50" s="93" t="s">
        <v>388</v>
      </c>
      <c r="AU50" s="93" t="s">
        <v>388</v>
      </c>
      <c r="AV50" s="93" t="s">
        <v>388</v>
      </c>
      <c r="AW50" s="175" t="str">
        <f t="shared" si="53"/>
        <v/>
      </c>
      <c r="AX50" s="93" t="s">
        <v>388</v>
      </c>
      <c r="AY50" s="93" t="s">
        <v>388</v>
      </c>
      <c r="AZ50" s="102" t="str">
        <f t="shared" si="54"/>
        <v/>
      </c>
      <c r="BA50" s="96" t="s">
        <v>388</v>
      </c>
      <c r="BB50" s="103" t="str">
        <f t="shared" si="55"/>
        <v/>
      </c>
      <c r="BC50" s="103" t="str">
        <f t="shared" si="56"/>
        <v/>
      </c>
      <c r="BD50" s="104" t="str">
        <f t="shared" si="57"/>
        <v/>
      </c>
      <c r="BE50" s="72"/>
      <c r="BF50" s="72"/>
      <c r="BG50" s="72"/>
      <c r="BH50" s="72"/>
      <c r="BI50" s="184"/>
      <c r="BJ50" s="67" t="str">
        <f t="shared" si="58"/>
        <v>tikrinti</v>
      </c>
      <c r="BK50" s="67" t="str">
        <f t="shared" si="59"/>
        <v>tikrinti</v>
      </c>
      <c r="BL50" s="67" t="str">
        <f t="shared" si="60"/>
        <v>tikrinti</v>
      </c>
      <c r="BM50" s="67" t="str">
        <f t="shared" si="61"/>
        <v/>
      </c>
      <c r="BN50" s="67" t="str">
        <f t="shared" si="62"/>
        <v>tikrinti</v>
      </c>
      <c r="BO50" s="67" t="str">
        <f t="shared" si="63"/>
        <v/>
      </c>
      <c r="BP50" s="67" t="str">
        <f t="shared" si="64"/>
        <v>tikrinti</v>
      </c>
      <c r="BQ50" s="67" t="str">
        <f t="shared" si="65"/>
        <v>tikrinti</v>
      </c>
      <c r="BR50" s="192" t="str">
        <f t="shared" si="66"/>
        <v/>
      </c>
      <c r="BS50" s="136" t="b">
        <f t="shared" si="67"/>
        <v>1</v>
      </c>
      <c r="BT50" s="136" t="b">
        <f t="shared" si="47"/>
        <v>1</v>
      </c>
      <c r="BU50" s="136" t="b">
        <f t="shared" si="68"/>
        <v>1</v>
      </c>
      <c r="BV50" s="136" t="b">
        <f t="shared" si="69"/>
        <v>1</v>
      </c>
      <c r="BW50" s="136" t="b">
        <f t="shared" si="70"/>
        <v>1</v>
      </c>
      <c r="BX50" s="136" t="b">
        <f t="shared" si="71"/>
        <v>1</v>
      </c>
      <c r="BY50" s="136" t="b">
        <f t="shared" si="72"/>
        <v>1</v>
      </c>
      <c r="BZ50" s="136" t="b">
        <f t="shared" si="73"/>
        <v>1</v>
      </c>
      <c r="CA50" s="136" t="b">
        <f t="shared" si="74"/>
        <v>1</v>
      </c>
      <c r="CB50" s="140"/>
    </row>
    <row r="51" spans="1:80" ht="38.25">
      <c r="A51" s="190">
        <v>43</v>
      </c>
      <c r="B51" s="106" t="s">
        <v>33</v>
      </c>
      <c r="C51" s="107" t="s">
        <v>201</v>
      </c>
      <c r="D51" s="108" t="s">
        <v>68</v>
      </c>
      <c r="E51" s="134" t="s">
        <v>657</v>
      </c>
      <c r="F51" s="108" t="s">
        <v>35</v>
      </c>
      <c r="G51" s="108" t="s">
        <v>326</v>
      </c>
      <c r="H51" s="108" t="s">
        <v>37</v>
      </c>
      <c r="I51" s="109" t="s">
        <v>34</v>
      </c>
      <c r="J51" s="106" t="s">
        <v>34</v>
      </c>
      <c r="K51" s="106" t="str">
        <f t="shared" si="48"/>
        <v/>
      </c>
      <c r="L51" s="106"/>
      <c r="M51" s="85"/>
      <c r="N51" s="84" t="s">
        <v>50</v>
      </c>
      <c r="O51" s="93">
        <v>19</v>
      </c>
      <c r="P51" s="93">
        <v>1</v>
      </c>
      <c r="Q51" s="94" t="s">
        <v>388</v>
      </c>
      <c r="R51" s="102">
        <f t="shared" si="49"/>
        <v>20</v>
      </c>
      <c r="S51" s="90" t="s">
        <v>393</v>
      </c>
      <c r="T51" s="90" t="s">
        <v>205</v>
      </c>
      <c r="U51" s="90">
        <v>861026010</v>
      </c>
      <c r="V51" s="91" t="s">
        <v>394</v>
      </c>
      <c r="W51" s="90" t="s">
        <v>388</v>
      </c>
      <c r="X51" s="135" t="str">
        <f t="shared" si="50"/>
        <v/>
      </c>
      <c r="Y51" s="97" t="s">
        <v>388</v>
      </c>
      <c r="Z51" s="131" t="s">
        <v>388</v>
      </c>
      <c r="AA51" s="93" t="s">
        <v>388</v>
      </c>
      <c r="AB51" s="93" t="s">
        <v>388</v>
      </c>
      <c r="AC51" s="93" t="s">
        <v>388</v>
      </c>
      <c r="AD51" s="93" t="s">
        <v>388</v>
      </c>
      <c r="AE51" s="93" t="s">
        <v>388</v>
      </c>
      <c r="AF51" s="93" t="s">
        <v>388</v>
      </c>
      <c r="AG51" s="93" t="s">
        <v>388</v>
      </c>
      <c r="AH51" s="93" t="s">
        <v>388</v>
      </c>
      <c r="AI51" s="93" t="s">
        <v>388</v>
      </c>
      <c r="AJ51" s="93" t="s">
        <v>388</v>
      </c>
      <c r="AK51" s="93" t="s">
        <v>388</v>
      </c>
      <c r="AL51" s="93" t="s">
        <v>388</v>
      </c>
      <c r="AM51" s="191" t="str">
        <f t="shared" si="51"/>
        <v/>
      </c>
      <c r="AN51" s="137" t="str">
        <f t="shared" si="52"/>
        <v/>
      </c>
      <c r="AO51" s="93" t="s">
        <v>388</v>
      </c>
      <c r="AP51" s="93" t="s">
        <v>388</v>
      </c>
      <c r="AQ51" s="93" t="s">
        <v>388</v>
      </c>
      <c r="AR51" s="93" t="s">
        <v>388</v>
      </c>
      <c r="AS51" s="93" t="s">
        <v>388</v>
      </c>
      <c r="AT51" s="93" t="s">
        <v>388</v>
      </c>
      <c r="AU51" s="93" t="s">
        <v>388</v>
      </c>
      <c r="AV51" s="93" t="s">
        <v>388</v>
      </c>
      <c r="AW51" s="175" t="str">
        <f t="shared" si="53"/>
        <v/>
      </c>
      <c r="AX51" s="93" t="s">
        <v>388</v>
      </c>
      <c r="AY51" s="93" t="s">
        <v>388</v>
      </c>
      <c r="AZ51" s="102" t="str">
        <f t="shared" si="54"/>
        <v/>
      </c>
      <c r="BA51" s="96">
        <v>20</v>
      </c>
      <c r="BB51" s="103" t="str">
        <f t="shared" si="55"/>
        <v/>
      </c>
      <c r="BC51" s="103" t="str">
        <f t="shared" si="56"/>
        <v/>
      </c>
      <c r="BD51" s="104">
        <f t="shared" si="57"/>
        <v>20</v>
      </c>
      <c r="BE51" s="72"/>
      <c r="BF51" s="72"/>
      <c r="BG51" s="72"/>
      <c r="BH51" s="72"/>
      <c r="BI51" s="183"/>
      <c r="BJ51" s="67" t="str">
        <f t="shared" si="58"/>
        <v>tikrinti</v>
      </c>
      <c r="BK51" s="67" t="str">
        <f t="shared" si="59"/>
        <v>tikrinti</v>
      </c>
      <c r="BL51" s="67" t="str">
        <f t="shared" si="60"/>
        <v>tikrinti</v>
      </c>
      <c r="BM51" s="67" t="str">
        <f t="shared" si="61"/>
        <v>tikrinti</v>
      </c>
      <c r="BN51" s="67" t="str">
        <f t="shared" si="62"/>
        <v>tikrinti</v>
      </c>
      <c r="BO51" s="67" t="str">
        <f t="shared" si="63"/>
        <v>tikrinti</v>
      </c>
      <c r="BP51" s="67" t="str">
        <f t="shared" si="64"/>
        <v>tikrinti</v>
      </c>
      <c r="BQ51" s="67" t="str">
        <f t="shared" si="65"/>
        <v/>
      </c>
      <c r="BR51" s="192" t="str">
        <f t="shared" si="66"/>
        <v/>
      </c>
      <c r="BS51" s="136" t="b">
        <f t="shared" si="67"/>
        <v>1</v>
      </c>
      <c r="BT51" s="136" t="b">
        <f t="shared" si="47"/>
        <v>1</v>
      </c>
      <c r="BU51" s="136" t="b">
        <f t="shared" si="68"/>
        <v>1</v>
      </c>
      <c r="BV51" s="136" t="b">
        <f t="shared" si="69"/>
        <v>1</v>
      </c>
      <c r="BW51" s="136" t="b">
        <f t="shared" si="70"/>
        <v>1</v>
      </c>
      <c r="BX51" s="136" t="b">
        <f t="shared" si="71"/>
        <v>1</v>
      </c>
      <c r="BY51" s="136" t="b">
        <f t="shared" si="72"/>
        <v>1</v>
      </c>
      <c r="BZ51" s="136" t="b">
        <f t="shared" si="73"/>
        <v>1</v>
      </c>
      <c r="CA51" s="136" t="b">
        <f t="shared" si="74"/>
        <v>1</v>
      </c>
      <c r="CB51" s="140"/>
    </row>
    <row r="52" spans="1:80" ht="38.25">
      <c r="A52" s="190">
        <v>44</v>
      </c>
      <c r="B52" s="106" t="s">
        <v>33</v>
      </c>
      <c r="C52" s="107" t="s">
        <v>201</v>
      </c>
      <c r="D52" s="108" t="s">
        <v>68</v>
      </c>
      <c r="E52" s="134" t="s">
        <v>442</v>
      </c>
      <c r="F52" s="108" t="s">
        <v>40</v>
      </c>
      <c r="G52" s="108" t="s">
        <v>388</v>
      </c>
      <c r="H52" s="108" t="s">
        <v>37</v>
      </c>
      <c r="I52" s="109" t="s">
        <v>34</v>
      </c>
      <c r="J52" s="106" t="s">
        <v>34</v>
      </c>
      <c r="K52" s="106" t="str">
        <f t="shared" si="48"/>
        <v/>
      </c>
      <c r="L52" s="106"/>
      <c r="M52" s="106" t="s">
        <v>39</v>
      </c>
      <c r="N52" s="84" t="s">
        <v>50</v>
      </c>
      <c r="O52" s="93">
        <v>14</v>
      </c>
      <c r="P52" s="93">
        <v>1</v>
      </c>
      <c r="Q52" s="94" t="s">
        <v>388</v>
      </c>
      <c r="R52" s="102">
        <f t="shared" si="49"/>
        <v>15</v>
      </c>
      <c r="S52" s="90" t="s">
        <v>443</v>
      </c>
      <c r="T52" s="90" t="s">
        <v>205</v>
      </c>
      <c r="U52" s="90" t="s">
        <v>444</v>
      </c>
      <c r="V52" s="91" t="s">
        <v>445</v>
      </c>
      <c r="W52" s="90" t="s">
        <v>388</v>
      </c>
      <c r="X52" s="135">
        <f t="shared" si="50"/>
        <v>15</v>
      </c>
      <c r="Y52" s="97" t="s">
        <v>388</v>
      </c>
      <c r="Z52" s="131" t="s">
        <v>388</v>
      </c>
      <c r="AA52" s="93" t="s">
        <v>388</v>
      </c>
      <c r="AB52" s="93" t="s">
        <v>388</v>
      </c>
      <c r="AC52" s="93" t="s">
        <v>388</v>
      </c>
      <c r="AD52" s="93" t="s">
        <v>388</v>
      </c>
      <c r="AE52" s="93" t="s">
        <v>388</v>
      </c>
      <c r="AF52" s="93" t="s">
        <v>388</v>
      </c>
      <c r="AG52" s="93" t="s">
        <v>388</v>
      </c>
      <c r="AH52" s="93" t="s">
        <v>388</v>
      </c>
      <c r="AI52" s="93" t="s">
        <v>388</v>
      </c>
      <c r="AJ52" s="93" t="s">
        <v>388</v>
      </c>
      <c r="AK52" s="93" t="s">
        <v>388</v>
      </c>
      <c r="AL52" s="93" t="s">
        <v>388</v>
      </c>
      <c r="AM52" s="191" t="str">
        <f t="shared" si="51"/>
        <v/>
      </c>
      <c r="AN52" s="137" t="str">
        <f t="shared" si="52"/>
        <v/>
      </c>
      <c r="AO52" s="93" t="s">
        <v>388</v>
      </c>
      <c r="AP52" s="93" t="s">
        <v>388</v>
      </c>
      <c r="AQ52" s="93" t="s">
        <v>388</v>
      </c>
      <c r="AR52" s="93" t="s">
        <v>388</v>
      </c>
      <c r="AS52" s="93" t="s">
        <v>388</v>
      </c>
      <c r="AT52" s="93" t="s">
        <v>388</v>
      </c>
      <c r="AU52" s="93" t="s">
        <v>388</v>
      </c>
      <c r="AV52" s="93" t="s">
        <v>388</v>
      </c>
      <c r="AW52" s="175" t="str">
        <f t="shared" si="53"/>
        <v/>
      </c>
      <c r="AX52" s="93" t="s">
        <v>388</v>
      </c>
      <c r="AY52" s="93" t="s">
        <v>388</v>
      </c>
      <c r="AZ52" s="102" t="str">
        <f t="shared" si="54"/>
        <v/>
      </c>
      <c r="BA52" s="96" t="s">
        <v>388</v>
      </c>
      <c r="BB52" s="103" t="str">
        <f t="shared" si="55"/>
        <v/>
      </c>
      <c r="BC52" s="103" t="str">
        <f t="shared" si="56"/>
        <v/>
      </c>
      <c r="BD52" s="104" t="str">
        <f t="shared" si="57"/>
        <v/>
      </c>
      <c r="BE52" s="72" t="s">
        <v>446</v>
      </c>
      <c r="BF52" s="72" t="s">
        <v>447</v>
      </c>
      <c r="BG52" s="72"/>
      <c r="BH52" s="72"/>
      <c r="BI52" s="183"/>
      <c r="BJ52" s="67" t="str">
        <f t="shared" si="58"/>
        <v/>
      </c>
      <c r="BK52" s="67" t="str">
        <f t="shared" si="59"/>
        <v>tikrinti</v>
      </c>
      <c r="BL52" s="67" t="str">
        <f t="shared" si="60"/>
        <v>tikrinti</v>
      </c>
      <c r="BM52" s="67" t="str">
        <f t="shared" si="61"/>
        <v>tikrinti</v>
      </c>
      <c r="BN52" s="67" t="str">
        <f t="shared" si="62"/>
        <v>tikrinti</v>
      </c>
      <c r="BO52" s="67" t="str">
        <f t="shared" si="63"/>
        <v>tikrinti</v>
      </c>
      <c r="BP52" s="67" t="str">
        <f t="shared" si="64"/>
        <v>tikrinti</v>
      </c>
      <c r="BQ52" s="67" t="str">
        <f t="shared" si="65"/>
        <v>tikrinti</v>
      </c>
      <c r="BR52" s="192" t="str">
        <f t="shared" si="66"/>
        <v/>
      </c>
      <c r="BS52" s="136" t="b">
        <f t="shared" si="67"/>
        <v>1</v>
      </c>
      <c r="BT52" s="136" t="b">
        <f t="shared" si="47"/>
        <v>1</v>
      </c>
      <c r="BU52" s="136" t="b">
        <f t="shared" si="68"/>
        <v>1</v>
      </c>
      <c r="BV52" s="136" t="b">
        <f t="shared" si="69"/>
        <v>1</v>
      </c>
      <c r="BW52" s="136" t="b">
        <f t="shared" si="70"/>
        <v>1</v>
      </c>
      <c r="BX52" s="136" t="b">
        <f t="shared" si="71"/>
        <v>1</v>
      </c>
      <c r="BY52" s="136" t="b">
        <f t="shared" si="72"/>
        <v>1</v>
      </c>
      <c r="BZ52" s="136" t="b">
        <f t="shared" si="73"/>
        <v>1</v>
      </c>
      <c r="CA52" s="136" t="b">
        <f t="shared" si="74"/>
        <v>1</v>
      </c>
      <c r="CB52" s="140"/>
    </row>
    <row r="53" spans="1:80" ht="38.25">
      <c r="A53" s="190">
        <v>45</v>
      </c>
      <c r="B53" s="106" t="s">
        <v>33</v>
      </c>
      <c r="C53" s="107" t="s">
        <v>201</v>
      </c>
      <c r="D53" s="108" t="s">
        <v>68</v>
      </c>
      <c r="E53" s="134" t="s">
        <v>461</v>
      </c>
      <c r="F53" s="108" t="s">
        <v>40</v>
      </c>
      <c r="G53" s="108" t="s">
        <v>388</v>
      </c>
      <c r="H53" s="108" t="s">
        <v>41</v>
      </c>
      <c r="I53" s="109" t="s">
        <v>34</v>
      </c>
      <c r="J53" s="106" t="s">
        <v>34</v>
      </c>
      <c r="K53" s="106" t="str">
        <f t="shared" si="48"/>
        <v/>
      </c>
      <c r="L53" s="106"/>
      <c r="M53" s="106" t="s">
        <v>39</v>
      </c>
      <c r="N53" s="84" t="s">
        <v>50</v>
      </c>
      <c r="O53" s="93">
        <v>19</v>
      </c>
      <c r="P53" s="93">
        <v>1</v>
      </c>
      <c r="Q53" s="94" t="s">
        <v>388</v>
      </c>
      <c r="R53" s="102">
        <f t="shared" si="49"/>
        <v>20</v>
      </c>
      <c r="S53" s="90" t="s">
        <v>462</v>
      </c>
      <c r="T53" s="90" t="s">
        <v>205</v>
      </c>
      <c r="U53" s="90" t="s">
        <v>463</v>
      </c>
      <c r="V53" s="91" t="s">
        <v>464</v>
      </c>
      <c r="W53" s="90" t="s">
        <v>388</v>
      </c>
      <c r="X53" s="135">
        <f t="shared" si="50"/>
        <v>20</v>
      </c>
      <c r="Y53" s="97" t="s">
        <v>388</v>
      </c>
      <c r="Z53" s="131" t="s">
        <v>388</v>
      </c>
      <c r="AA53" s="93" t="s">
        <v>388</v>
      </c>
      <c r="AB53" s="93" t="s">
        <v>388</v>
      </c>
      <c r="AC53" s="93" t="s">
        <v>388</v>
      </c>
      <c r="AD53" s="93" t="s">
        <v>388</v>
      </c>
      <c r="AE53" s="93" t="s">
        <v>388</v>
      </c>
      <c r="AF53" s="93" t="s">
        <v>388</v>
      </c>
      <c r="AG53" s="93" t="s">
        <v>388</v>
      </c>
      <c r="AH53" s="93" t="s">
        <v>388</v>
      </c>
      <c r="AI53" s="93" t="s">
        <v>388</v>
      </c>
      <c r="AJ53" s="93" t="s">
        <v>388</v>
      </c>
      <c r="AK53" s="93" t="s">
        <v>388</v>
      </c>
      <c r="AL53" s="93" t="s">
        <v>388</v>
      </c>
      <c r="AM53" s="191" t="str">
        <f t="shared" si="51"/>
        <v/>
      </c>
      <c r="AN53" s="137" t="str">
        <f t="shared" si="52"/>
        <v/>
      </c>
      <c r="AO53" s="93" t="s">
        <v>388</v>
      </c>
      <c r="AP53" s="93" t="s">
        <v>388</v>
      </c>
      <c r="AQ53" s="93" t="s">
        <v>388</v>
      </c>
      <c r="AR53" s="93" t="s">
        <v>388</v>
      </c>
      <c r="AS53" s="93" t="s">
        <v>388</v>
      </c>
      <c r="AT53" s="93" t="s">
        <v>388</v>
      </c>
      <c r="AU53" s="93" t="s">
        <v>388</v>
      </c>
      <c r="AV53" s="93" t="s">
        <v>388</v>
      </c>
      <c r="AW53" s="175" t="str">
        <f t="shared" si="53"/>
        <v/>
      </c>
      <c r="AX53" s="93" t="s">
        <v>388</v>
      </c>
      <c r="AY53" s="93" t="s">
        <v>388</v>
      </c>
      <c r="AZ53" s="102" t="str">
        <f t="shared" si="54"/>
        <v/>
      </c>
      <c r="BA53" s="96" t="s">
        <v>388</v>
      </c>
      <c r="BB53" s="103" t="str">
        <f t="shared" si="55"/>
        <v/>
      </c>
      <c r="BC53" s="103" t="str">
        <f t="shared" si="56"/>
        <v/>
      </c>
      <c r="BD53" s="104" t="str">
        <f t="shared" si="57"/>
        <v/>
      </c>
      <c r="BE53" s="72" t="s">
        <v>465</v>
      </c>
      <c r="BF53" s="72" t="s">
        <v>466</v>
      </c>
      <c r="BG53" s="72"/>
      <c r="BH53" s="72"/>
      <c r="BI53" s="183"/>
      <c r="BJ53" s="67" t="str">
        <f t="shared" si="58"/>
        <v/>
      </c>
      <c r="BK53" s="67" t="str">
        <f t="shared" si="59"/>
        <v>tikrinti</v>
      </c>
      <c r="BL53" s="67" t="str">
        <f t="shared" si="60"/>
        <v>tikrinti</v>
      </c>
      <c r="BM53" s="67" t="str">
        <f t="shared" si="61"/>
        <v>tikrinti</v>
      </c>
      <c r="BN53" s="67" t="str">
        <f t="shared" si="62"/>
        <v>tikrinti</v>
      </c>
      <c r="BO53" s="67" t="str">
        <f t="shared" si="63"/>
        <v>tikrinti</v>
      </c>
      <c r="BP53" s="67" t="str">
        <f t="shared" si="64"/>
        <v>tikrinti</v>
      </c>
      <c r="BQ53" s="67" t="str">
        <f t="shared" si="65"/>
        <v>tikrinti</v>
      </c>
      <c r="BR53" s="192" t="str">
        <f t="shared" si="66"/>
        <v/>
      </c>
      <c r="BS53" s="136" t="b">
        <f t="shared" si="67"/>
        <v>1</v>
      </c>
      <c r="BT53" s="136" t="b">
        <f t="shared" si="47"/>
        <v>1</v>
      </c>
      <c r="BU53" s="136" t="b">
        <f t="shared" si="68"/>
        <v>1</v>
      </c>
      <c r="BV53" s="136" t="b">
        <f t="shared" si="69"/>
        <v>1</v>
      </c>
      <c r="BW53" s="136" t="b">
        <f t="shared" si="70"/>
        <v>1</v>
      </c>
      <c r="BX53" s="136" t="b">
        <f t="shared" si="71"/>
        <v>1</v>
      </c>
      <c r="BY53" s="136" t="b">
        <f t="shared" si="72"/>
        <v>1</v>
      </c>
      <c r="BZ53" s="136" t="b">
        <f t="shared" si="73"/>
        <v>1</v>
      </c>
      <c r="CA53" s="136" t="b">
        <f t="shared" si="74"/>
        <v>1</v>
      </c>
      <c r="CB53" s="140"/>
    </row>
    <row r="54" spans="1:80" ht="25.5">
      <c r="A54" s="190">
        <v>46</v>
      </c>
      <c r="B54" s="112" t="s">
        <v>33</v>
      </c>
      <c r="C54" s="113" t="s">
        <v>201</v>
      </c>
      <c r="D54" s="108" t="s">
        <v>68</v>
      </c>
      <c r="E54" s="134" t="s">
        <v>658</v>
      </c>
      <c r="F54" s="108" t="s">
        <v>35</v>
      </c>
      <c r="G54" s="108" t="s">
        <v>332</v>
      </c>
      <c r="H54" s="108" t="s">
        <v>37</v>
      </c>
      <c r="I54" s="109" t="s">
        <v>34</v>
      </c>
      <c r="J54" s="106" t="s">
        <v>34</v>
      </c>
      <c r="K54" s="106" t="str">
        <f t="shared" si="48"/>
        <v/>
      </c>
      <c r="L54" s="106"/>
      <c r="M54" s="85"/>
      <c r="N54" s="84" t="s">
        <v>50</v>
      </c>
      <c r="O54" s="93">
        <v>26</v>
      </c>
      <c r="P54" s="93">
        <v>1</v>
      </c>
      <c r="Q54" s="94" t="s">
        <v>388</v>
      </c>
      <c r="R54" s="102">
        <f t="shared" si="49"/>
        <v>27</v>
      </c>
      <c r="S54" s="90" t="s">
        <v>399</v>
      </c>
      <c r="T54" s="90" t="s">
        <v>205</v>
      </c>
      <c r="U54" s="90">
        <v>869812866</v>
      </c>
      <c r="V54" s="91" t="s">
        <v>669</v>
      </c>
      <c r="W54" s="90" t="s">
        <v>388</v>
      </c>
      <c r="X54" s="135" t="str">
        <f t="shared" si="50"/>
        <v/>
      </c>
      <c r="Y54" s="97" t="s">
        <v>388</v>
      </c>
      <c r="Z54" s="131" t="s">
        <v>388</v>
      </c>
      <c r="AA54" s="93" t="s">
        <v>388</v>
      </c>
      <c r="AB54" s="93" t="s">
        <v>388</v>
      </c>
      <c r="AC54" s="93" t="s">
        <v>388</v>
      </c>
      <c r="AD54" s="93" t="s">
        <v>388</v>
      </c>
      <c r="AE54" s="93" t="s">
        <v>388</v>
      </c>
      <c r="AF54" s="93" t="s">
        <v>388</v>
      </c>
      <c r="AG54" s="93" t="s">
        <v>388</v>
      </c>
      <c r="AH54" s="93" t="s">
        <v>388</v>
      </c>
      <c r="AI54" s="93" t="s">
        <v>388</v>
      </c>
      <c r="AJ54" s="93" t="s">
        <v>388</v>
      </c>
      <c r="AK54" s="93" t="s">
        <v>388</v>
      </c>
      <c r="AL54" s="93" t="s">
        <v>388</v>
      </c>
      <c r="AM54" s="191" t="str">
        <f t="shared" si="51"/>
        <v/>
      </c>
      <c r="AN54" s="137" t="str">
        <f t="shared" si="52"/>
        <v/>
      </c>
      <c r="AO54" s="93" t="s">
        <v>388</v>
      </c>
      <c r="AP54" s="93" t="s">
        <v>388</v>
      </c>
      <c r="AQ54" s="93" t="s">
        <v>388</v>
      </c>
      <c r="AR54" s="93" t="s">
        <v>388</v>
      </c>
      <c r="AS54" s="93" t="s">
        <v>388</v>
      </c>
      <c r="AT54" s="93" t="s">
        <v>388</v>
      </c>
      <c r="AU54" s="93" t="s">
        <v>388</v>
      </c>
      <c r="AV54" s="93" t="s">
        <v>388</v>
      </c>
      <c r="AW54" s="175" t="str">
        <f t="shared" si="53"/>
        <v/>
      </c>
      <c r="AX54" s="93" t="s">
        <v>388</v>
      </c>
      <c r="AY54" s="93" t="s">
        <v>388</v>
      </c>
      <c r="AZ54" s="102" t="str">
        <f t="shared" si="54"/>
        <v/>
      </c>
      <c r="BA54" s="96">
        <v>27</v>
      </c>
      <c r="BB54" s="103" t="str">
        <f t="shared" si="55"/>
        <v/>
      </c>
      <c r="BC54" s="103" t="str">
        <f t="shared" si="56"/>
        <v/>
      </c>
      <c r="BD54" s="104">
        <f t="shared" si="57"/>
        <v>27</v>
      </c>
      <c r="BE54" s="72"/>
      <c r="BF54" s="72"/>
      <c r="BG54" s="72"/>
      <c r="BH54" s="72"/>
      <c r="BI54" s="183"/>
      <c r="BJ54" s="67" t="str">
        <f t="shared" si="58"/>
        <v>tikrinti</v>
      </c>
      <c r="BK54" s="67" t="str">
        <f t="shared" si="59"/>
        <v>tikrinti</v>
      </c>
      <c r="BL54" s="67" t="str">
        <f t="shared" si="60"/>
        <v>tikrinti</v>
      </c>
      <c r="BM54" s="67" t="str">
        <f t="shared" si="61"/>
        <v>tikrinti</v>
      </c>
      <c r="BN54" s="67" t="str">
        <f t="shared" si="62"/>
        <v>tikrinti</v>
      </c>
      <c r="BO54" s="67" t="str">
        <f t="shared" si="63"/>
        <v>tikrinti</v>
      </c>
      <c r="BP54" s="67" t="str">
        <f t="shared" si="64"/>
        <v>tikrinti</v>
      </c>
      <c r="BQ54" s="67" t="str">
        <f t="shared" si="65"/>
        <v/>
      </c>
      <c r="BR54" s="192" t="str">
        <f t="shared" si="66"/>
        <v/>
      </c>
      <c r="BS54" s="136" t="b">
        <f t="shared" si="67"/>
        <v>1</v>
      </c>
      <c r="BT54" s="136" t="b">
        <f t="shared" si="47"/>
        <v>1</v>
      </c>
      <c r="BU54" s="136" t="b">
        <f t="shared" si="68"/>
        <v>1</v>
      </c>
      <c r="BV54" s="136" t="b">
        <f t="shared" si="69"/>
        <v>1</v>
      </c>
      <c r="BW54" s="136" t="b">
        <f t="shared" si="70"/>
        <v>1</v>
      </c>
      <c r="BX54" s="136" t="b">
        <f t="shared" si="71"/>
        <v>1</v>
      </c>
      <c r="BY54" s="136" t="b">
        <f t="shared" si="72"/>
        <v>1</v>
      </c>
      <c r="BZ54" s="136" t="b">
        <f t="shared" si="73"/>
        <v>1</v>
      </c>
      <c r="CA54" s="136" t="b">
        <f t="shared" si="74"/>
        <v>1</v>
      </c>
      <c r="CB54" s="140"/>
    </row>
    <row r="55" spans="1:80" ht="38.25">
      <c r="A55" s="190">
        <v>47</v>
      </c>
      <c r="B55" s="106" t="s">
        <v>33</v>
      </c>
      <c r="C55" s="107" t="s">
        <v>201</v>
      </c>
      <c r="D55" s="108" t="s">
        <v>68</v>
      </c>
      <c r="E55" s="134" t="s">
        <v>585</v>
      </c>
      <c r="F55" s="108" t="s">
        <v>28</v>
      </c>
      <c r="G55" s="108" t="s">
        <v>388</v>
      </c>
      <c r="H55" s="108" t="s">
        <v>37</v>
      </c>
      <c r="I55" s="109" t="s">
        <v>34</v>
      </c>
      <c r="J55" s="106" t="s">
        <v>34</v>
      </c>
      <c r="K55" s="106" t="str">
        <f t="shared" si="48"/>
        <v/>
      </c>
      <c r="L55" s="106"/>
      <c r="M55" s="85"/>
      <c r="N55" s="84" t="s">
        <v>50</v>
      </c>
      <c r="O55" s="93">
        <v>12</v>
      </c>
      <c r="P55" s="93">
        <v>1</v>
      </c>
      <c r="Q55" s="94" t="s">
        <v>388</v>
      </c>
      <c r="R55" s="102">
        <f t="shared" si="49"/>
        <v>13</v>
      </c>
      <c r="S55" s="90" t="s">
        <v>566</v>
      </c>
      <c r="T55" s="90" t="s">
        <v>205</v>
      </c>
      <c r="U55" s="90" t="s">
        <v>567</v>
      </c>
      <c r="V55" s="91" t="s">
        <v>568</v>
      </c>
      <c r="W55" s="90" t="s">
        <v>388</v>
      </c>
      <c r="X55" s="135" t="str">
        <f t="shared" si="50"/>
        <v/>
      </c>
      <c r="Y55" s="97" t="s">
        <v>388</v>
      </c>
      <c r="Z55" s="131" t="s">
        <v>388</v>
      </c>
      <c r="AA55" s="93" t="s">
        <v>388</v>
      </c>
      <c r="AB55" s="93" t="s">
        <v>388</v>
      </c>
      <c r="AC55" s="93" t="s">
        <v>388</v>
      </c>
      <c r="AD55" s="93" t="s">
        <v>388</v>
      </c>
      <c r="AE55" s="93" t="s">
        <v>388</v>
      </c>
      <c r="AF55" s="93">
        <v>13</v>
      </c>
      <c r="AG55" s="93" t="s">
        <v>388</v>
      </c>
      <c r="AH55" s="93" t="s">
        <v>388</v>
      </c>
      <c r="AI55" s="93" t="s">
        <v>388</v>
      </c>
      <c r="AJ55" s="93" t="s">
        <v>388</v>
      </c>
      <c r="AK55" s="93" t="s">
        <v>388</v>
      </c>
      <c r="AL55" s="93" t="s">
        <v>388</v>
      </c>
      <c r="AM55" s="191">
        <f t="shared" si="51"/>
        <v>13</v>
      </c>
      <c r="AN55" s="137" t="str">
        <f t="shared" si="52"/>
        <v/>
      </c>
      <c r="AO55" s="93" t="s">
        <v>388</v>
      </c>
      <c r="AP55" s="93" t="s">
        <v>388</v>
      </c>
      <c r="AQ55" s="93" t="s">
        <v>388</v>
      </c>
      <c r="AR55" s="93" t="s">
        <v>388</v>
      </c>
      <c r="AS55" s="93" t="s">
        <v>388</v>
      </c>
      <c r="AT55" s="93" t="s">
        <v>388</v>
      </c>
      <c r="AU55" s="93" t="s">
        <v>388</v>
      </c>
      <c r="AV55" s="93" t="s">
        <v>388</v>
      </c>
      <c r="AW55" s="175" t="str">
        <f t="shared" si="53"/>
        <v/>
      </c>
      <c r="AX55" s="93" t="s">
        <v>388</v>
      </c>
      <c r="AY55" s="93" t="s">
        <v>388</v>
      </c>
      <c r="AZ55" s="102" t="str">
        <f t="shared" si="54"/>
        <v/>
      </c>
      <c r="BA55" s="96" t="s">
        <v>388</v>
      </c>
      <c r="BB55" s="103" t="str">
        <f t="shared" si="55"/>
        <v/>
      </c>
      <c r="BC55" s="103" t="str">
        <f t="shared" si="56"/>
        <v/>
      </c>
      <c r="BD55" s="104" t="str">
        <f t="shared" si="57"/>
        <v/>
      </c>
      <c r="BE55" s="72"/>
      <c r="BF55" s="72"/>
      <c r="BG55" s="72"/>
      <c r="BH55" s="72"/>
      <c r="BI55" s="184"/>
      <c r="BJ55" s="192" t="str">
        <f t="shared" si="58"/>
        <v>tikrinti</v>
      </c>
      <c r="BK55" s="192" t="str">
        <f t="shared" si="59"/>
        <v>tikrinti</v>
      </c>
      <c r="BL55" s="192" t="str">
        <f t="shared" si="60"/>
        <v>tikrinti</v>
      </c>
      <c r="BM55" s="192" t="str">
        <f t="shared" si="61"/>
        <v/>
      </c>
      <c r="BN55" s="192" t="str">
        <f t="shared" si="62"/>
        <v>tikrinti</v>
      </c>
      <c r="BO55" s="192" t="str">
        <f t="shared" si="63"/>
        <v/>
      </c>
      <c r="BP55" s="192" t="str">
        <f t="shared" si="64"/>
        <v>tikrinti</v>
      </c>
      <c r="BQ55" s="192" t="str">
        <f t="shared" si="65"/>
        <v>tikrinti</v>
      </c>
      <c r="BR55" s="192" t="str">
        <f t="shared" si="66"/>
        <v/>
      </c>
      <c r="BS55" s="193" t="b">
        <f t="shared" si="67"/>
        <v>1</v>
      </c>
      <c r="BT55" s="136" t="b">
        <f t="shared" si="47"/>
        <v>1</v>
      </c>
      <c r="BU55" s="193" t="b">
        <f t="shared" si="68"/>
        <v>1</v>
      </c>
      <c r="BV55" s="193" t="b">
        <f t="shared" si="69"/>
        <v>1</v>
      </c>
      <c r="BW55" s="193" t="b">
        <f t="shared" si="70"/>
        <v>1</v>
      </c>
      <c r="BX55" s="193" t="b">
        <f t="shared" si="71"/>
        <v>1</v>
      </c>
      <c r="BY55" s="193" t="b">
        <f t="shared" si="72"/>
        <v>1</v>
      </c>
      <c r="BZ55" s="193" t="b">
        <f t="shared" si="73"/>
        <v>1</v>
      </c>
      <c r="CA55" s="193" t="b">
        <f t="shared" si="74"/>
        <v>1</v>
      </c>
      <c r="CB55" s="140"/>
    </row>
    <row r="56" spans="1:80" ht="38.25">
      <c r="A56" s="190">
        <v>48</v>
      </c>
      <c r="B56" s="85" t="s">
        <v>33</v>
      </c>
      <c r="C56" s="107" t="s">
        <v>201</v>
      </c>
      <c r="D56" s="108" t="s">
        <v>68</v>
      </c>
      <c r="E56" s="134" t="s">
        <v>576</v>
      </c>
      <c r="F56" s="108" t="s">
        <v>44</v>
      </c>
      <c r="G56" s="108" t="s">
        <v>388</v>
      </c>
      <c r="H56" s="108" t="s">
        <v>37</v>
      </c>
      <c r="I56" s="109" t="s">
        <v>46</v>
      </c>
      <c r="J56" s="106"/>
      <c r="K56" s="106" t="str">
        <f t="shared" si="48"/>
        <v/>
      </c>
      <c r="L56" s="106"/>
      <c r="M56" s="85"/>
      <c r="N56" s="84" t="s">
        <v>50</v>
      </c>
      <c r="O56" s="93">
        <v>16</v>
      </c>
      <c r="P56" s="93">
        <v>1</v>
      </c>
      <c r="Q56" s="94" t="s">
        <v>388</v>
      </c>
      <c r="R56" s="102">
        <f t="shared" si="49"/>
        <v>17</v>
      </c>
      <c r="S56" s="90" t="s">
        <v>503</v>
      </c>
      <c r="T56" s="90" t="s">
        <v>205</v>
      </c>
      <c r="U56" s="90" t="s">
        <v>506</v>
      </c>
      <c r="V56" s="91" t="s">
        <v>507</v>
      </c>
      <c r="W56" s="90" t="s">
        <v>388</v>
      </c>
      <c r="X56" s="135" t="str">
        <f t="shared" si="50"/>
        <v/>
      </c>
      <c r="Y56" s="97" t="s">
        <v>388</v>
      </c>
      <c r="Z56" s="138" t="s">
        <v>388</v>
      </c>
      <c r="AA56" s="93" t="s">
        <v>388</v>
      </c>
      <c r="AB56" s="93" t="s">
        <v>388</v>
      </c>
      <c r="AC56" s="93" t="s">
        <v>388</v>
      </c>
      <c r="AD56" s="93" t="s">
        <v>388</v>
      </c>
      <c r="AE56" s="93" t="s">
        <v>388</v>
      </c>
      <c r="AF56" s="93" t="s">
        <v>388</v>
      </c>
      <c r="AG56" s="93" t="s">
        <v>388</v>
      </c>
      <c r="AH56" s="93" t="s">
        <v>388</v>
      </c>
      <c r="AI56" s="93" t="s">
        <v>388</v>
      </c>
      <c r="AJ56" s="93" t="s">
        <v>388</v>
      </c>
      <c r="AK56" s="93" t="s">
        <v>388</v>
      </c>
      <c r="AL56" s="93" t="s">
        <v>388</v>
      </c>
      <c r="AM56" s="191" t="str">
        <f t="shared" si="51"/>
        <v/>
      </c>
      <c r="AN56" s="137" t="str">
        <f t="shared" si="52"/>
        <v/>
      </c>
      <c r="AO56" s="93" t="s">
        <v>388</v>
      </c>
      <c r="AP56" s="93" t="s">
        <v>388</v>
      </c>
      <c r="AQ56" s="93" t="s">
        <v>388</v>
      </c>
      <c r="AR56" s="93" t="s">
        <v>388</v>
      </c>
      <c r="AS56" s="93" t="s">
        <v>388</v>
      </c>
      <c r="AT56" s="93">
        <v>17</v>
      </c>
      <c r="AU56" s="93" t="s">
        <v>388</v>
      </c>
      <c r="AV56" s="93" t="s">
        <v>388</v>
      </c>
      <c r="AW56" s="175">
        <f t="shared" si="53"/>
        <v>17</v>
      </c>
      <c r="AX56" s="93" t="s">
        <v>388</v>
      </c>
      <c r="AY56" s="93" t="s">
        <v>388</v>
      </c>
      <c r="AZ56" s="102" t="str">
        <f t="shared" si="54"/>
        <v/>
      </c>
      <c r="BA56" s="96" t="s">
        <v>388</v>
      </c>
      <c r="BB56" s="103" t="str">
        <f t="shared" si="55"/>
        <v/>
      </c>
      <c r="BC56" s="103" t="str">
        <f t="shared" si="56"/>
        <v/>
      </c>
      <c r="BD56" s="104" t="str">
        <f t="shared" si="57"/>
        <v/>
      </c>
      <c r="BE56" s="72"/>
      <c r="BF56" s="72"/>
      <c r="BG56" s="72"/>
      <c r="BH56" s="72"/>
      <c r="BI56" s="184"/>
      <c r="BJ56" s="67" t="str">
        <f t="shared" si="58"/>
        <v>tikrinti</v>
      </c>
      <c r="BK56" s="67" t="str">
        <f t="shared" si="59"/>
        <v>tikrinti</v>
      </c>
      <c r="BL56" s="67" t="str">
        <f t="shared" si="60"/>
        <v>tikrinti</v>
      </c>
      <c r="BM56" s="67" t="str">
        <f t="shared" si="61"/>
        <v/>
      </c>
      <c r="BN56" s="67" t="str">
        <f t="shared" si="62"/>
        <v>tikrinti</v>
      </c>
      <c r="BO56" s="67" t="str">
        <f t="shared" si="63"/>
        <v/>
      </c>
      <c r="BP56" s="67" t="str">
        <f t="shared" si="64"/>
        <v>tikrinti</v>
      </c>
      <c r="BQ56" s="67" t="str">
        <f t="shared" si="65"/>
        <v>tikrinti</v>
      </c>
      <c r="BR56" s="192" t="str">
        <f t="shared" si="66"/>
        <v/>
      </c>
      <c r="BS56" s="136" t="b">
        <f t="shared" si="67"/>
        <v>1</v>
      </c>
      <c r="BT56" s="136" t="b">
        <f t="shared" si="47"/>
        <v>1</v>
      </c>
      <c r="BU56" s="136" t="b">
        <f t="shared" si="68"/>
        <v>1</v>
      </c>
      <c r="BV56" s="136" t="b">
        <f t="shared" si="69"/>
        <v>1</v>
      </c>
      <c r="BW56" s="136" t="b">
        <f t="shared" si="70"/>
        <v>1</v>
      </c>
      <c r="BX56" s="136" t="b">
        <f t="shared" si="71"/>
        <v>1</v>
      </c>
      <c r="BY56" s="136" t="b">
        <f t="shared" si="72"/>
        <v>1</v>
      </c>
      <c r="BZ56" s="136" t="b">
        <f t="shared" si="73"/>
        <v>1</v>
      </c>
      <c r="CA56" s="136" t="b">
        <f t="shared" si="74"/>
        <v>1</v>
      </c>
      <c r="CB56" s="140"/>
    </row>
    <row r="57" spans="1:80" ht="38.25">
      <c r="A57" s="190">
        <v>49</v>
      </c>
      <c r="B57" s="106" t="s">
        <v>33</v>
      </c>
      <c r="C57" s="107" t="s">
        <v>201</v>
      </c>
      <c r="D57" s="108" t="s">
        <v>68</v>
      </c>
      <c r="E57" s="134" t="s">
        <v>434</v>
      </c>
      <c r="F57" s="108" t="s">
        <v>40</v>
      </c>
      <c r="G57" s="108" t="s">
        <v>388</v>
      </c>
      <c r="H57" s="108" t="s">
        <v>37</v>
      </c>
      <c r="I57" s="109" t="s">
        <v>46</v>
      </c>
      <c r="J57" s="106" t="s">
        <v>46</v>
      </c>
      <c r="K57" s="106" t="str">
        <f t="shared" si="48"/>
        <v/>
      </c>
      <c r="L57" s="106"/>
      <c r="M57" s="106" t="s">
        <v>39</v>
      </c>
      <c r="N57" s="84" t="s">
        <v>50</v>
      </c>
      <c r="O57" s="93">
        <v>12</v>
      </c>
      <c r="P57" s="93">
        <v>1</v>
      </c>
      <c r="Q57" s="94" t="s">
        <v>388</v>
      </c>
      <c r="R57" s="102">
        <f t="shared" si="49"/>
        <v>13</v>
      </c>
      <c r="S57" s="90" t="s">
        <v>391</v>
      </c>
      <c r="T57" s="90" t="s">
        <v>205</v>
      </c>
      <c r="U57" s="90" t="s">
        <v>435</v>
      </c>
      <c r="V57" s="91" t="s">
        <v>436</v>
      </c>
      <c r="W57" s="90" t="s">
        <v>388</v>
      </c>
      <c r="X57" s="135">
        <f t="shared" si="50"/>
        <v>13</v>
      </c>
      <c r="Y57" s="97" t="s">
        <v>388</v>
      </c>
      <c r="Z57" s="131" t="s">
        <v>388</v>
      </c>
      <c r="AA57" s="93" t="s">
        <v>388</v>
      </c>
      <c r="AB57" s="93" t="s">
        <v>388</v>
      </c>
      <c r="AC57" s="93" t="s">
        <v>388</v>
      </c>
      <c r="AD57" s="93" t="s">
        <v>388</v>
      </c>
      <c r="AE57" s="93" t="s">
        <v>388</v>
      </c>
      <c r="AF57" s="93" t="s">
        <v>388</v>
      </c>
      <c r="AG57" s="93" t="s">
        <v>388</v>
      </c>
      <c r="AH57" s="93" t="s">
        <v>388</v>
      </c>
      <c r="AI57" s="93" t="s">
        <v>388</v>
      </c>
      <c r="AJ57" s="93" t="s">
        <v>388</v>
      </c>
      <c r="AK57" s="93" t="s">
        <v>388</v>
      </c>
      <c r="AL57" s="93" t="s">
        <v>388</v>
      </c>
      <c r="AM57" s="191" t="str">
        <f t="shared" si="51"/>
        <v/>
      </c>
      <c r="AN57" s="137" t="str">
        <f t="shared" si="52"/>
        <v/>
      </c>
      <c r="AO57" s="93" t="s">
        <v>388</v>
      </c>
      <c r="AP57" s="93" t="s">
        <v>388</v>
      </c>
      <c r="AQ57" s="93" t="s">
        <v>388</v>
      </c>
      <c r="AR57" s="93" t="s">
        <v>388</v>
      </c>
      <c r="AS57" s="93" t="s">
        <v>388</v>
      </c>
      <c r="AT57" s="93" t="s">
        <v>388</v>
      </c>
      <c r="AU57" s="93" t="s">
        <v>388</v>
      </c>
      <c r="AV57" s="93" t="s">
        <v>388</v>
      </c>
      <c r="AW57" s="175" t="str">
        <f t="shared" si="53"/>
        <v/>
      </c>
      <c r="AX57" s="93" t="s">
        <v>388</v>
      </c>
      <c r="AY57" s="93" t="s">
        <v>388</v>
      </c>
      <c r="AZ57" s="102" t="str">
        <f t="shared" si="54"/>
        <v/>
      </c>
      <c r="BA57" s="96" t="s">
        <v>388</v>
      </c>
      <c r="BB57" s="103" t="str">
        <f t="shared" si="55"/>
        <v/>
      </c>
      <c r="BC57" s="103" t="str">
        <f t="shared" si="56"/>
        <v/>
      </c>
      <c r="BD57" s="104" t="str">
        <f t="shared" si="57"/>
        <v/>
      </c>
      <c r="BE57" s="72" t="s">
        <v>437</v>
      </c>
      <c r="BF57" s="72" t="s">
        <v>438</v>
      </c>
      <c r="BG57" s="72"/>
      <c r="BH57" s="72"/>
      <c r="BI57" s="183"/>
      <c r="BJ57" s="67" t="str">
        <f t="shared" si="58"/>
        <v/>
      </c>
      <c r="BK57" s="67" t="str">
        <f t="shared" si="59"/>
        <v>tikrinti</v>
      </c>
      <c r="BL57" s="67" t="str">
        <f t="shared" si="60"/>
        <v>tikrinti</v>
      </c>
      <c r="BM57" s="67" t="str">
        <f t="shared" si="61"/>
        <v>tikrinti</v>
      </c>
      <c r="BN57" s="67" t="str">
        <f t="shared" si="62"/>
        <v>tikrinti</v>
      </c>
      <c r="BO57" s="67" t="str">
        <f t="shared" si="63"/>
        <v>tikrinti</v>
      </c>
      <c r="BP57" s="67" t="str">
        <f t="shared" si="64"/>
        <v>tikrinti</v>
      </c>
      <c r="BQ57" s="67" t="str">
        <f t="shared" si="65"/>
        <v>tikrinti</v>
      </c>
      <c r="BR57" s="192" t="str">
        <f t="shared" si="66"/>
        <v/>
      </c>
      <c r="BS57" s="136" t="b">
        <f t="shared" si="67"/>
        <v>1</v>
      </c>
      <c r="BT57" s="136" t="b">
        <f t="shared" si="47"/>
        <v>1</v>
      </c>
      <c r="BU57" s="136" t="b">
        <f t="shared" si="68"/>
        <v>1</v>
      </c>
      <c r="BV57" s="136" t="b">
        <f t="shared" si="69"/>
        <v>1</v>
      </c>
      <c r="BW57" s="136" t="b">
        <f t="shared" si="70"/>
        <v>1</v>
      </c>
      <c r="BX57" s="136" t="b">
        <f t="shared" si="71"/>
        <v>1</v>
      </c>
      <c r="BY57" s="136" t="b">
        <f t="shared" si="72"/>
        <v>1</v>
      </c>
      <c r="BZ57" s="136" t="b">
        <f t="shared" si="73"/>
        <v>1</v>
      </c>
      <c r="CA57" s="136" t="b">
        <f t="shared" si="74"/>
        <v>1</v>
      </c>
      <c r="CB57" s="140"/>
    </row>
    <row r="58" spans="1:80" ht="38.25">
      <c r="A58" s="190">
        <v>50</v>
      </c>
      <c r="B58" s="85" t="s">
        <v>33</v>
      </c>
      <c r="C58" s="107" t="s">
        <v>201</v>
      </c>
      <c r="D58" s="108" t="s">
        <v>68</v>
      </c>
      <c r="E58" s="134" t="s">
        <v>578</v>
      </c>
      <c r="F58" s="108" t="s">
        <v>44</v>
      </c>
      <c r="G58" s="108" t="s">
        <v>388</v>
      </c>
      <c r="H58" s="108" t="s">
        <v>37</v>
      </c>
      <c r="I58" s="109" t="s">
        <v>34</v>
      </c>
      <c r="J58" s="106"/>
      <c r="K58" s="106" t="str">
        <f t="shared" si="48"/>
        <v/>
      </c>
      <c r="L58" s="106"/>
      <c r="M58" s="85"/>
      <c r="N58" s="84" t="s">
        <v>50</v>
      </c>
      <c r="O58" s="93">
        <v>18</v>
      </c>
      <c r="P58" s="93">
        <v>1</v>
      </c>
      <c r="Q58" s="94" t="s">
        <v>388</v>
      </c>
      <c r="R58" s="102">
        <f t="shared" si="49"/>
        <v>19</v>
      </c>
      <c r="S58" s="90" t="s">
        <v>509</v>
      </c>
      <c r="T58" s="90" t="s">
        <v>205</v>
      </c>
      <c r="U58" s="90" t="s">
        <v>510</v>
      </c>
      <c r="V58" s="91" t="s">
        <v>511</v>
      </c>
      <c r="W58" s="90" t="s">
        <v>388</v>
      </c>
      <c r="X58" s="135" t="str">
        <f t="shared" si="50"/>
        <v/>
      </c>
      <c r="Y58" s="97" t="s">
        <v>388</v>
      </c>
      <c r="Z58" s="138" t="s">
        <v>388</v>
      </c>
      <c r="AA58" s="93" t="s">
        <v>388</v>
      </c>
      <c r="AB58" s="93" t="s">
        <v>388</v>
      </c>
      <c r="AC58" s="93" t="s">
        <v>388</v>
      </c>
      <c r="AD58" s="93" t="s">
        <v>388</v>
      </c>
      <c r="AE58" s="93" t="s">
        <v>388</v>
      </c>
      <c r="AF58" s="93" t="s">
        <v>388</v>
      </c>
      <c r="AG58" s="93" t="s">
        <v>388</v>
      </c>
      <c r="AH58" s="93" t="s">
        <v>388</v>
      </c>
      <c r="AI58" s="93" t="s">
        <v>388</v>
      </c>
      <c r="AJ58" s="93" t="s">
        <v>388</v>
      </c>
      <c r="AK58" s="93" t="s">
        <v>388</v>
      </c>
      <c r="AL58" s="93" t="s">
        <v>388</v>
      </c>
      <c r="AM58" s="191" t="str">
        <f t="shared" si="51"/>
        <v/>
      </c>
      <c r="AN58" s="137" t="str">
        <f t="shared" si="52"/>
        <v/>
      </c>
      <c r="AO58" s="93" t="s">
        <v>388</v>
      </c>
      <c r="AP58" s="93" t="s">
        <v>388</v>
      </c>
      <c r="AQ58" s="93" t="s">
        <v>388</v>
      </c>
      <c r="AR58" s="93" t="s">
        <v>388</v>
      </c>
      <c r="AS58" s="93" t="s">
        <v>388</v>
      </c>
      <c r="AT58" s="93">
        <v>19</v>
      </c>
      <c r="AU58" s="93" t="s">
        <v>388</v>
      </c>
      <c r="AV58" s="93" t="s">
        <v>388</v>
      </c>
      <c r="AW58" s="175">
        <f t="shared" si="53"/>
        <v>19</v>
      </c>
      <c r="AX58" s="93" t="s">
        <v>388</v>
      </c>
      <c r="AY58" s="93" t="s">
        <v>388</v>
      </c>
      <c r="AZ58" s="102" t="str">
        <f t="shared" si="54"/>
        <v/>
      </c>
      <c r="BA58" s="96" t="s">
        <v>388</v>
      </c>
      <c r="BB58" s="103" t="str">
        <f t="shared" si="55"/>
        <v/>
      </c>
      <c r="BC58" s="103" t="str">
        <f t="shared" si="56"/>
        <v/>
      </c>
      <c r="BD58" s="104" t="str">
        <f t="shared" si="57"/>
        <v/>
      </c>
      <c r="BE58" s="72"/>
      <c r="BF58" s="72"/>
      <c r="BG58" s="72"/>
      <c r="BH58" s="72"/>
      <c r="BI58" s="184"/>
      <c r="BJ58" s="67" t="str">
        <f t="shared" si="58"/>
        <v>tikrinti</v>
      </c>
      <c r="BK58" s="67" t="str">
        <f t="shared" si="59"/>
        <v>tikrinti</v>
      </c>
      <c r="BL58" s="67" t="str">
        <f t="shared" si="60"/>
        <v>tikrinti</v>
      </c>
      <c r="BM58" s="67" t="str">
        <f t="shared" si="61"/>
        <v/>
      </c>
      <c r="BN58" s="67" t="str">
        <f t="shared" si="62"/>
        <v>tikrinti</v>
      </c>
      <c r="BO58" s="67" t="str">
        <f t="shared" si="63"/>
        <v/>
      </c>
      <c r="BP58" s="67" t="str">
        <f t="shared" si="64"/>
        <v>tikrinti</v>
      </c>
      <c r="BQ58" s="67" t="str">
        <f t="shared" si="65"/>
        <v>tikrinti</v>
      </c>
      <c r="BR58" s="192" t="str">
        <f t="shared" si="66"/>
        <v/>
      </c>
      <c r="BS58" s="136" t="b">
        <f t="shared" si="67"/>
        <v>1</v>
      </c>
      <c r="BT58" s="136" t="b">
        <f t="shared" si="47"/>
        <v>1</v>
      </c>
      <c r="BU58" s="136" t="b">
        <f t="shared" si="68"/>
        <v>1</v>
      </c>
      <c r="BV58" s="136" t="b">
        <f t="shared" si="69"/>
        <v>1</v>
      </c>
      <c r="BW58" s="136" t="b">
        <f t="shared" si="70"/>
        <v>1</v>
      </c>
      <c r="BX58" s="136" t="b">
        <f t="shared" si="71"/>
        <v>1</v>
      </c>
      <c r="BY58" s="136" t="b">
        <f t="shared" si="72"/>
        <v>1</v>
      </c>
      <c r="BZ58" s="136" t="b">
        <f t="shared" si="73"/>
        <v>1</v>
      </c>
      <c r="CA58" s="136" t="b">
        <f t="shared" si="74"/>
        <v>1</v>
      </c>
      <c r="CB58" s="140"/>
    </row>
    <row r="59" spans="1:80" ht="38.25">
      <c r="A59" s="190">
        <v>51</v>
      </c>
      <c r="B59" s="106" t="s">
        <v>33</v>
      </c>
      <c r="C59" s="107" t="s">
        <v>201</v>
      </c>
      <c r="D59" s="108" t="s">
        <v>68</v>
      </c>
      <c r="E59" s="134" t="s">
        <v>583</v>
      </c>
      <c r="F59" s="108" t="s">
        <v>47</v>
      </c>
      <c r="G59" s="108" t="s">
        <v>341</v>
      </c>
      <c r="H59" s="108" t="s">
        <v>37</v>
      </c>
      <c r="I59" s="109"/>
      <c r="J59" s="106" t="s">
        <v>34</v>
      </c>
      <c r="K59" s="106" t="str">
        <f t="shared" si="48"/>
        <v/>
      </c>
      <c r="L59" s="106"/>
      <c r="M59" s="106" t="s">
        <v>39</v>
      </c>
      <c r="N59" s="84" t="s">
        <v>50</v>
      </c>
      <c r="O59" s="93">
        <v>4</v>
      </c>
      <c r="P59" s="93">
        <v>1</v>
      </c>
      <c r="Q59" s="94" t="s">
        <v>388</v>
      </c>
      <c r="R59" s="102">
        <f t="shared" si="49"/>
        <v>5</v>
      </c>
      <c r="S59" s="90" t="s">
        <v>532</v>
      </c>
      <c r="T59" s="90" t="s">
        <v>205</v>
      </c>
      <c r="U59" s="90" t="s">
        <v>533</v>
      </c>
      <c r="V59" s="91" t="s">
        <v>534</v>
      </c>
      <c r="W59" s="90" t="s">
        <v>388</v>
      </c>
      <c r="X59" s="135" t="str">
        <f t="shared" si="50"/>
        <v/>
      </c>
      <c r="Y59" s="97" t="s">
        <v>388</v>
      </c>
      <c r="Z59" s="131" t="s">
        <v>388</v>
      </c>
      <c r="AA59" s="93" t="s">
        <v>388</v>
      </c>
      <c r="AB59" s="93" t="s">
        <v>388</v>
      </c>
      <c r="AC59" s="93" t="s">
        <v>388</v>
      </c>
      <c r="AD59" s="93" t="s">
        <v>388</v>
      </c>
      <c r="AE59" s="93" t="s">
        <v>388</v>
      </c>
      <c r="AF59" s="93" t="s">
        <v>388</v>
      </c>
      <c r="AG59" s="93" t="s">
        <v>388</v>
      </c>
      <c r="AH59" s="93" t="s">
        <v>388</v>
      </c>
      <c r="AI59" s="93" t="s">
        <v>388</v>
      </c>
      <c r="AJ59" s="93" t="s">
        <v>388</v>
      </c>
      <c r="AK59" s="93" t="s">
        <v>388</v>
      </c>
      <c r="AL59" s="93" t="s">
        <v>388</v>
      </c>
      <c r="AM59" s="191" t="str">
        <f t="shared" si="51"/>
        <v/>
      </c>
      <c r="AN59" s="137">
        <f t="shared" si="52"/>
        <v>5</v>
      </c>
      <c r="AO59" s="93" t="s">
        <v>388</v>
      </c>
      <c r="AP59" s="93" t="s">
        <v>388</v>
      </c>
      <c r="AQ59" s="93" t="s">
        <v>388</v>
      </c>
      <c r="AR59" s="93" t="s">
        <v>388</v>
      </c>
      <c r="AS59" s="93" t="s">
        <v>388</v>
      </c>
      <c r="AT59" s="93" t="s">
        <v>388</v>
      </c>
      <c r="AU59" s="93" t="s">
        <v>388</v>
      </c>
      <c r="AV59" s="93" t="s">
        <v>388</v>
      </c>
      <c r="AW59" s="175" t="str">
        <f t="shared" si="53"/>
        <v/>
      </c>
      <c r="AX59" s="93" t="s">
        <v>388</v>
      </c>
      <c r="AY59" s="93" t="s">
        <v>388</v>
      </c>
      <c r="AZ59" s="102" t="str">
        <f t="shared" si="54"/>
        <v/>
      </c>
      <c r="BA59" s="96" t="s">
        <v>388</v>
      </c>
      <c r="BB59" s="103" t="str">
        <f t="shared" si="55"/>
        <v/>
      </c>
      <c r="BC59" s="103" t="str">
        <f t="shared" si="56"/>
        <v/>
      </c>
      <c r="BD59" s="104" t="str">
        <f t="shared" si="57"/>
        <v/>
      </c>
      <c r="BE59" s="72"/>
      <c r="BF59" s="72"/>
      <c r="BG59" s="72"/>
      <c r="BH59" s="72"/>
      <c r="BI59" s="184"/>
      <c r="BJ59" s="67" t="str">
        <f t="shared" si="58"/>
        <v>tikrinti</v>
      </c>
      <c r="BK59" s="67" t="str">
        <f t="shared" si="59"/>
        <v>tikrinti</v>
      </c>
      <c r="BL59" s="67" t="str">
        <f t="shared" si="60"/>
        <v>tikrinti</v>
      </c>
      <c r="BM59" s="67" t="str">
        <f t="shared" si="61"/>
        <v>tikrinti</v>
      </c>
      <c r="BN59" s="67" t="str">
        <f t="shared" si="62"/>
        <v/>
      </c>
      <c r="BO59" s="67" t="str">
        <f t="shared" si="63"/>
        <v>tikrinti</v>
      </c>
      <c r="BP59" s="67" t="str">
        <f t="shared" si="64"/>
        <v>tikrinti</v>
      </c>
      <c r="BQ59" s="67" t="str">
        <f t="shared" si="65"/>
        <v>tikrinti</v>
      </c>
      <c r="BR59" s="192" t="str">
        <f t="shared" si="66"/>
        <v/>
      </c>
      <c r="BS59" s="136" t="b">
        <f t="shared" si="67"/>
        <v>1</v>
      </c>
      <c r="BT59" s="136" t="b">
        <f t="shared" si="47"/>
        <v>1</v>
      </c>
      <c r="BU59" s="136" t="b">
        <f t="shared" si="68"/>
        <v>1</v>
      </c>
      <c r="BV59" s="136" t="b">
        <f t="shared" si="69"/>
        <v>1</v>
      </c>
      <c r="BW59" s="136" t="b">
        <f t="shared" si="70"/>
        <v>1</v>
      </c>
      <c r="BX59" s="136" t="b">
        <f t="shared" si="71"/>
        <v>1</v>
      </c>
      <c r="BY59" s="136" t="b">
        <f t="shared" si="72"/>
        <v>1</v>
      </c>
      <c r="BZ59" s="136" t="b">
        <f t="shared" si="73"/>
        <v>1</v>
      </c>
      <c r="CA59" s="136" t="b">
        <f t="shared" si="74"/>
        <v>1</v>
      </c>
      <c r="CB59" s="140"/>
    </row>
    <row r="60" spans="1:80" ht="38.25">
      <c r="A60" s="190">
        <v>52</v>
      </c>
      <c r="B60" s="106" t="s">
        <v>33</v>
      </c>
      <c r="C60" s="107" t="s">
        <v>201</v>
      </c>
      <c r="D60" s="108" t="s">
        <v>68</v>
      </c>
      <c r="E60" s="134" t="s">
        <v>589</v>
      </c>
      <c r="F60" s="108" t="s">
        <v>47</v>
      </c>
      <c r="G60" s="108" t="s">
        <v>340</v>
      </c>
      <c r="H60" s="108" t="s">
        <v>38</v>
      </c>
      <c r="I60" s="109" t="s">
        <v>34</v>
      </c>
      <c r="J60" s="106" t="s">
        <v>34</v>
      </c>
      <c r="K60" s="106" t="str">
        <f t="shared" si="48"/>
        <v/>
      </c>
      <c r="L60" s="106"/>
      <c r="M60" s="106" t="s">
        <v>39</v>
      </c>
      <c r="N60" s="84" t="s">
        <v>50</v>
      </c>
      <c r="O60" s="93">
        <v>10</v>
      </c>
      <c r="P60" s="93">
        <v>1</v>
      </c>
      <c r="Q60" s="94" t="s">
        <v>388</v>
      </c>
      <c r="R60" s="102">
        <f t="shared" si="49"/>
        <v>11</v>
      </c>
      <c r="S60" s="90" t="s">
        <v>538</v>
      </c>
      <c r="T60" s="90" t="s">
        <v>205</v>
      </c>
      <c r="U60" s="90">
        <v>860585179</v>
      </c>
      <c r="V60" s="91" t="s">
        <v>539</v>
      </c>
      <c r="W60" s="90" t="s">
        <v>388</v>
      </c>
      <c r="X60" s="135" t="str">
        <f t="shared" si="50"/>
        <v/>
      </c>
      <c r="Y60" s="97" t="s">
        <v>388</v>
      </c>
      <c r="Z60" s="131" t="s">
        <v>388</v>
      </c>
      <c r="AA60" s="93" t="s">
        <v>388</v>
      </c>
      <c r="AB60" s="93" t="s">
        <v>388</v>
      </c>
      <c r="AC60" s="93" t="s">
        <v>388</v>
      </c>
      <c r="AD60" s="93" t="s">
        <v>388</v>
      </c>
      <c r="AE60" s="93" t="s">
        <v>388</v>
      </c>
      <c r="AF60" s="93" t="s">
        <v>388</v>
      </c>
      <c r="AG60" s="93" t="s">
        <v>388</v>
      </c>
      <c r="AH60" s="93" t="s">
        <v>388</v>
      </c>
      <c r="AI60" s="93" t="s">
        <v>388</v>
      </c>
      <c r="AJ60" s="93" t="s">
        <v>388</v>
      </c>
      <c r="AK60" s="93" t="s">
        <v>388</v>
      </c>
      <c r="AL60" s="93" t="s">
        <v>388</v>
      </c>
      <c r="AM60" s="191" t="str">
        <f t="shared" si="51"/>
        <v/>
      </c>
      <c r="AN60" s="137">
        <f t="shared" si="52"/>
        <v>11</v>
      </c>
      <c r="AO60" s="93" t="s">
        <v>388</v>
      </c>
      <c r="AP60" s="93" t="s">
        <v>388</v>
      </c>
      <c r="AQ60" s="93" t="s">
        <v>388</v>
      </c>
      <c r="AR60" s="93" t="s">
        <v>388</v>
      </c>
      <c r="AS60" s="93" t="s">
        <v>388</v>
      </c>
      <c r="AT60" s="93" t="s">
        <v>388</v>
      </c>
      <c r="AU60" s="93" t="s">
        <v>388</v>
      </c>
      <c r="AV60" s="93" t="s">
        <v>388</v>
      </c>
      <c r="AW60" s="175" t="str">
        <f t="shared" si="53"/>
        <v/>
      </c>
      <c r="AX60" s="93" t="s">
        <v>388</v>
      </c>
      <c r="AY60" s="93" t="s">
        <v>388</v>
      </c>
      <c r="AZ60" s="102" t="str">
        <f t="shared" si="54"/>
        <v/>
      </c>
      <c r="BA60" s="96" t="s">
        <v>388</v>
      </c>
      <c r="BB60" s="103" t="str">
        <f t="shared" si="55"/>
        <v/>
      </c>
      <c r="BC60" s="103" t="str">
        <f t="shared" si="56"/>
        <v/>
      </c>
      <c r="BD60" s="104" t="str">
        <f t="shared" si="57"/>
        <v/>
      </c>
      <c r="BE60" s="72"/>
      <c r="BF60" s="72"/>
      <c r="BG60" s="72"/>
      <c r="BH60" s="72"/>
      <c r="BI60" s="184"/>
      <c r="BJ60" s="67" t="str">
        <f t="shared" si="58"/>
        <v>tikrinti</v>
      </c>
      <c r="BK60" s="67" t="str">
        <f t="shared" si="59"/>
        <v>tikrinti</v>
      </c>
      <c r="BL60" s="67" t="str">
        <f t="shared" si="60"/>
        <v>tikrinti</v>
      </c>
      <c r="BM60" s="67" t="str">
        <f t="shared" si="61"/>
        <v>tikrinti</v>
      </c>
      <c r="BN60" s="67" t="str">
        <f t="shared" si="62"/>
        <v/>
      </c>
      <c r="BO60" s="67" t="str">
        <f t="shared" si="63"/>
        <v>tikrinti</v>
      </c>
      <c r="BP60" s="67" t="str">
        <f t="shared" si="64"/>
        <v>tikrinti</v>
      </c>
      <c r="BQ60" s="67" t="str">
        <f t="shared" si="65"/>
        <v>tikrinti</v>
      </c>
      <c r="BR60" s="192" t="str">
        <f t="shared" si="66"/>
        <v/>
      </c>
      <c r="BS60" s="136" t="b">
        <f t="shared" si="67"/>
        <v>1</v>
      </c>
      <c r="BT60" s="136" t="b">
        <f t="shared" si="47"/>
        <v>1</v>
      </c>
      <c r="BU60" s="136" t="b">
        <f t="shared" si="68"/>
        <v>1</v>
      </c>
      <c r="BV60" s="136" t="b">
        <f t="shared" si="69"/>
        <v>1</v>
      </c>
      <c r="BW60" s="136" t="b">
        <f t="shared" si="70"/>
        <v>1</v>
      </c>
      <c r="BX60" s="136" t="b">
        <f t="shared" si="71"/>
        <v>1</v>
      </c>
      <c r="BY60" s="136" t="b">
        <f t="shared" si="72"/>
        <v>1</v>
      </c>
      <c r="BZ60" s="136" t="b">
        <f t="shared" si="73"/>
        <v>1</v>
      </c>
      <c r="CA60" s="136" t="b">
        <f t="shared" si="74"/>
        <v>1</v>
      </c>
      <c r="CB60" s="140"/>
    </row>
    <row r="61" spans="1:80" ht="38.25">
      <c r="A61" s="190">
        <v>53</v>
      </c>
      <c r="B61" s="85" t="s">
        <v>33</v>
      </c>
      <c r="C61" s="107" t="s">
        <v>201</v>
      </c>
      <c r="D61" s="108" t="s">
        <v>68</v>
      </c>
      <c r="E61" s="134" t="s">
        <v>515</v>
      </c>
      <c r="F61" s="108" t="s">
        <v>44</v>
      </c>
      <c r="G61" s="108" t="s">
        <v>388</v>
      </c>
      <c r="H61" s="108" t="s">
        <v>38</v>
      </c>
      <c r="I61" s="109"/>
      <c r="J61" s="106"/>
      <c r="K61" s="106" t="str">
        <f t="shared" si="48"/>
        <v>?</v>
      </c>
      <c r="L61" s="106"/>
      <c r="M61" s="85"/>
      <c r="N61" s="84" t="s">
        <v>50</v>
      </c>
      <c r="O61" s="93">
        <v>18</v>
      </c>
      <c r="P61" s="93">
        <v>1</v>
      </c>
      <c r="Q61" s="94">
        <v>1</v>
      </c>
      <c r="R61" s="102">
        <f t="shared" si="49"/>
        <v>20</v>
      </c>
      <c r="S61" s="90" t="s">
        <v>512</v>
      </c>
      <c r="T61" s="90" t="s">
        <v>205</v>
      </c>
      <c r="U61" s="90" t="s">
        <v>513</v>
      </c>
      <c r="V61" s="91" t="s">
        <v>514</v>
      </c>
      <c r="W61" s="90" t="s">
        <v>388</v>
      </c>
      <c r="X61" s="135" t="str">
        <f t="shared" si="50"/>
        <v/>
      </c>
      <c r="Y61" s="97" t="s">
        <v>388</v>
      </c>
      <c r="Z61" s="131" t="s">
        <v>388</v>
      </c>
      <c r="AA61" s="93" t="s">
        <v>388</v>
      </c>
      <c r="AB61" s="93" t="s">
        <v>388</v>
      </c>
      <c r="AC61" s="93" t="s">
        <v>388</v>
      </c>
      <c r="AD61" s="93" t="s">
        <v>388</v>
      </c>
      <c r="AE61" s="93" t="s">
        <v>388</v>
      </c>
      <c r="AF61" s="93" t="s">
        <v>388</v>
      </c>
      <c r="AG61" s="93" t="s">
        <v>388</v>
      </c>
      <c r="AH61" s="93" t="s">
        <v>388</v>
      </c>
      <c r="AI61" s="93" t="s">
        <v>388</v>
      </c>
      <c r="AJ61" s="93" t="s">
        <v>388</v>
      </c>
      <c r="AK61" s="93" t="s">
        <v>388</v>
      </c>
      <c r="AL61" s="93" t="s">
        <v>388</v>
      </c>
      <c r="AM61" s="191" t="str">
        <f t="shared" si="51"/>
        <v/>
      </c>
      <c r="AN61" s="137" t="str">
        <f t="shared" si="52"/>
        <v/>
      </c>
      <c r="AO61" s="93">
        <v>20</v>
      </c>
      <c r="AP61" s="93" t="s">
        <v>388</v>
      </c>
      <c r="AQ61" s="93" t="s">
        <v>388</v>
      </c>
      <c r="AR61" s="93" t="s">
        <v>388</v>
      </c>
      <c r="AS61" s="93" t="s">
        <v>388</v>
      </c>
      <c r="AT61" s="93" t="s">
        <v>388</v>
      </c>
      <c r="AU61" s="93" t="s">
        <v>388</v>
      </c>
      <c r="AV61" s="93" t="s">
        <v>388</v>
      </c>
      <c r="AW61" s="175">
        <f t="shared" si="53"/>
        <v>20</v>
      </c>
      <c r="AX61" s="93" t="s">
        <v>388</v>
      </c>
      <c r="AY61" s="93" t="s">
        <v>388</v>
      </c>
      <c r="AZ61" s="102" t="str">
        <f t="shared" si="54"/>
        <v/>
      </c>
      <c r="BA61" s="96" t="s">
        <v>388</v>
      </c>
      <c r="BB61" s="103" t="str">
        <f t="shared" si="55"/>
        <v/>
      </c>
      <c r="BC61" s="103" t="str">
        <f t="shared" si="56"/>
        <v/>
      </c>
      <c r="BD61" s="104" t="str">
        <f t="shared" si="57"/>
        <v/>
      </c>
      <c r="BE61" s="72"/>
      <c r="BF61" s="72"/>
      <c r="BG61" s="72"/>
      <c r="BH61" s="72"/>
      <c r="BI61" s="184"/>
      <c r="BJ61" s="67" t="str">
        <f t="shared" si="58"/>
        <v>tikrinti</v>
      </c>
      <c r="BK61" s="67" t="str">
        <f t="shared" si="59"/>
        <v>tikrinti</v>
      </c>
      <c r="BL61" s="67" t="str">
        <f t="shared" si="60"/>
        <v>tikrinti</v>
      </c>
      <c r="BM61" s="67" t="str">
        <f t="shared" si="61"/>
        <v/>
      </c>
      <c r="BN61" s="67" t="str">
        <f t="shared" si="62"/>
        <v>tikrinti</v>
      </c>
      <c r="BO61" s="67" t="str">
        <f t="shared" si="63"/>
        <v/>
      </c>
      <c r="BP61" s="67" t="str">
        <f t="shared" si="64"/>
        <v>tikrinti</v>
      </c>
      <c r="BQ61" s="67" t="str">
        <f t="shared" si="65"/>
        <v>tikrinti</v>
      </c>
      <c r="BR61" s="192" t="str">
        <f t="shared" si="66"/>
        <v/>
      </c>
      <c r="BS61" s="136" t="b">
        <f t="shared" si="67"/>
        <v>1</v>
      </c>
      <c r="BT61" s="136" t="b">
        <f t="shared" si="47"/>
        <v>1</v>
      </c>
      <c r="BU61" s="136" t="b">
        <f t="shared" si="68"/>
        <v>1</v>
      </c>
      <c r="BV61" s="136" t="b">
        <f t="shared" si="69"/>
        <v>1</v>
      </c>
      <c r="BW61" s="136" t="b">
        <f t="shared" si="70"/>
        <v>1</v>
      </c>
      <c r="BX61" s="136" t="b">
        <f t="shared" si="71"/>
        <v>1</v>
      </c>
      <c r="BY61" s="136" t="b">
        <f t="shared" si="72"/>
        <v>1</v>
      </c>
      <c r="BZ61" s="136" t="b">
        <f t="shared" si="73"/>
        <v>1</v>
      </c>
      <c r="CA61" s="136" t="b">
        <f t="shared" si="74"/>
        <v>1</v>
      </c>
      <c r="CB61" s="140"/>
    </row>
    <row r="62" spans="1:80">
      <c r="A62" s="167"/>
      <c r="B62" s="168"/>
      <c r="C62" s="169"/>
      <c r="D62" s="170"/>
      <c r="E62" s="166"/>
      <c r="F62" s="170"/>
      <c r="G62" s="170"/>
      <c r="H62" s="170"/>
      <c r="I62" s="171"/>
      <c r="J62" s="168"/>
      <c r="K62" s="172" t="str">
        <f t="shared" ref="K62:K63" si="75">IF(COUNTA(I62:J62)&gt;0,"","?")</f>
        <v>?</v>
      </c>
      <c r="L62" s="168"/>
      <c r="M62" s="168"/>
      <c r="N62" s="171"/>
      <c r="O62" s="173"/>
      <c r="P62" s="173"/>
      <c r="Q62" s="174"/>
      <c r="R62" s="102">
        <f t="shared" ref="R62:R63" si="76">SUM(O62:Q62)</f>
        <v>0</v>
      </c>
      <c r="S62" s="164"/>
      <c r="T62" s="164"/>
      <c r="U62" s="164"/>
      <c r="V62" s="165"/>
      <c r="W62" s="164"/>
      <c r="X62" s="135" t="str">
        <f t="shared" ref="X62:X63" si="77">IF(F62="Folkloro kolektyvas",R62,"")</f>
        <v/>
      </c>
      <c r="Y62" s="158"/>
      <c r="Z62" s="159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91" t="str">
        <f t="shared" ref="AM62:AM63" si="78">IF(SUM(AA62:AH62)=0,"",SUM(AA62:AH62))</f>
        <v/>
      </c>
      <c r="AN62" s="137" t="str">
        <f t="shared" ref="AN62:AN63" si="79">IF(F62="Mėgėjų teatras",R62,"")</f>
        <v/>
      </c>
      <c r="AO62" s="163"/>
      <c r="AP62" s="163"/>
      <c r="AQ62" s="163"/>
      <c r="AR62" s="163"/>
      <c r="AS62" s="173"/>
      <c r="AT62" s="173"/>
      <c r="AU62" s="173"/>
      <c r="AV62" s="173"/>
      <c r="AW62" s="175" t="str">
        <f t="shared" ref="AW62:AW63" si="80">IF(SUM(AO62:AV62)=0,"",SUM(AO62:AV62))</f>
        <v/>
      </c>
      <c r="AX62" s="173"/>
      <c r="AY62" s="173"/>
      <c r="AZ62" s="175" t="str">
        <f t="shared" ref="AZ62:AZ63" si="81">IF(SUM(AX62:AY62)=0,"",SUM(AX62:AY62))</f>
        <v/>
      </c>
      <c r="BA62" s="173"/>
      <c r="BB62" s="176" t="str">
        <f t="shared" ref="BB62:BB63" si="82">IF(AX62=0,"",AX62)</f>
        <v/>
      </c>
      <c r="BC62" s="176" t="str">
        <f t="shared" ref="BC62:BC63" si="83">IF(AY62=0,"",AY62)</f>
        <v/>
      </c>
      <c r="BD62" s="177" t="str">
        <f t="shared" ref="BD62:BD63" si="84">IF(SUM(BA62:BC62)=0,"",SUM(BA62:BC62))</f>
        <v/>
      </c>
      <c r="BE62" s="178"/>
      <c r="BF62" s="178"/>
      <c r="BG62" s="178"/>
      <c r="BH62" s="178"/>
      <c r="BI62" s="179"/>
      <c r="BJ62" s="180" t="str">
        <f t="shared" ref="BJ62:BJ63" si="85">IF(R62=X62,"","tikrinti")</f>
        <v>tikrinti</v>
      </c>
      <c r="BK62" s="180" t="str">
        <f t="shared" ref="BK62:BK63" si="86">IF(R62=Y62,"","tikrinti")</f>
        <v/>
      </c>
      <c r="BL62" s="180" t="str">
        <f t="shared" ref="BL62:BL63" si="87">IF(R62=Z62,"","tikrinti")</f>
        <v/>
      </c>
      <c r="BM62" s="180" t="str">
        <f t="shared" ref="BM62:BM63" si="88">IF(R62=SUM(AM62,AW62),"","tikrinti")</f>
        <v/>
      </c>
      <c r="BN62" s="180" t="str">
        <f t="shared" ref="BN62:BN63" si="89">IF(R62=AN62,"","tikrinti")</f>
        <v>tikrinti</v>
      </c>
      <c r="BO62" s="180" t="str">
        <f t="shared" ref="BO62:BO63" si="90">IF(R62=SUM(AM62,AW62),"","tikrinti")</f>
        <v/>
      </c>
      <c r="BP62" s="180" t="str">
        <f t="shared" ref="BP62:BP63" si="91">IF(R62=AZ62,"","tikrinti")</f>
        <v>tikrinti</v>
      </c>
      <c r="BQ62" s="180" t="str">
        <f t="shared" ref="BQ62:BQ63" si="92">IF(R62=BD62,"","tikrinti")</f>
        <v>tikrinti</v>
      </c>
      <c r="BR62" s="192" t="str">
        <f t="shared" ref="BR62:BR63" si="93">IF(COUNTIF(BS62:CA62,"false")&gt;0,"tikrinti","")</f>
        <v/>
      </c>
      <c r="BS62" s="180" t="b">
        <f t="shared" ref="BS62:BS63" si="94">_xlfn.ISFORMULA(R62)</f>
        <v>1</v>
      </c>
      <c r="BT62" s="180"/>
      <c r="BU62" s="180" t="b">
        <f t="shared" ref="BU62:BU63" si="95">_xlfn.ISFORMULA(AM62)</f>
        <v>1</v>
      </c>
      <c r="BV62" s="180" t="b">
        <f t="shared" ref="BV62:BV63" si="96">_xlfn.ISFORMULA(AN62)</f>
        <v>1</v>
      </c>
      <c r="BW62" s="180" t="b">
        <f t="shared" ref="BW62:BW63" si="97">_xlfn.ISFORMULA(AW62)</f>
        <v>1</v>
      </c>
      <c r="BX62" s="180" t="b">
        <f t="shared" ref="BX62:BX63" si="98">_xlfn.ISFORMULA(AZ62)</f>
        <v>1</v>
      </c>
      <c r="BY62" s="180" t="b">
        <f t="shared" ref="BY62:BY63" si="99">_xlfn.ISFORMULA(BB62)</f>
        <v>1</v>
      </c>
      <c r="BZ62" s="180" t="b">
        <f t="shared" ref="BZ62:BZ63" si="100">_xlfn.ISFORMULA(BC62)</f>
        <v>1</v>
      </c>
      <c r="CA62" s="180" t="b">
        <f t="shared" ref="CA62:CA63" si="101">_xlfn.ISFORMULA(BD62)</f>
        <v>1</v>
      </c>
      <c r="CB62" s="181"/>
    </row>
    <row r="63" spans="1:80">
      <c r="A63" s="167"/>
      <c r="B63" s="168"/>
      <c r="C63" s="169"/>
      <c r="D63" s="170"/>
      <c r="E63" s="166"/>
      <c r="F63" s="170"/>
      <c r="G63" s="170"/>
      <c r="H63" s="170"/>
      <c r="I63" s="171"/>
      <c r="J63" s="168"/>
      <c r="K63" s="172" t="str">
        <f t="shared" si="75"/>
        <v>?</v>
      </c>
      <c r="L63" s="168"/>
      <c r="M63" s="168"/>
      <c r="N63" s="171"/>
      <c r="O63" s="173"/>
      <c r="P63" s="173"/>
      <c r="Q63" s="174"/>
      <c r="R63" s="102">
        <f t="shared" si="76"/>
        <v>0</v>
      </c>
      <c r="S63" s="164"/>
      <c r="T63" s="164"/>
      <c r="U63" s="164"/>
      <c r="V63" s="165"/>
      <c r="W63" s="164"/>
      <c r="X63" s="135" t="str">
        <f t="shared" si="77"/>
        <v/>
      </c>
      <c r="Y63" s="158"/>
      <c r="Z63" s="159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57" t="str">
        <f t="shared" si="78"/>
        <v/>
      </c>
      <c r="AN63" s="137" t="str">
        <f t="shared" si="79"/>
        <v/>
      </c>
      <c r="AO63" s="163"/>
      <c r="AP63" s="163"/>
      <c r="AQ63" s="163"/>
      <c r="AR63" s="163"/>
      <c r="AS63" s="173"/>
      <c r="AT63" s="173"/>
      <c r="AU63" s="173"/>
      <c r="AV63" s="173"/>
      <c r="AW63" s="175" t="str">
        <f t="shared" si="80"/>
        <v/>
      </c>
      <c r="AX63" s="173"/>
      <c r="AY63" s="173"/>
      <c r="AZ63" s="175" t="str">
        <f t="shared" si="81"/>
        <v/>
      </c>
      <c r="BA63" s="173"/>
      <c r="BB63" s="176" t="str">
        <f t="shared" si="82"/>
        <v/>
      </c>
      <c r="BC63" s="176" t="str">
        <f t="shared" si="83"/>
        <v/>
      </c>
      <c r="BD63" s="177" t="str">
        <f t="shared" si="84"/>
        <v/>
      </c>
      <c r="BE63" s="178"/>
      <c r="BF63" s="178"/>
      <c r="BG63" s="178"/>
      <c r="BH63" s="178"/>
      <c r="BI63" s="179"/>
      <c r="BJ63" s="180" t="str">
        <f t="shared" si="85"/>
        <v>tikrinti</v>
      </c>
      <c r="BK63" s="180" t="str">
        <f t="shared" si="86"/>
        <v/>
      </c>
      <c r="BL63" s="180" t="str">
        <f t="shared" si="87"/>
        <v/>
      </c>
      <c r="BM63" s="180" t="str">
        <f t="shared" si="88"/>
        <v/>
      </c>
      <c r="BN63" s="180" t="str">
        <f t="shared" si="89"/>
        <v>tikrinti</v>
      </c>
      <c r="BO63" s="180" t="str">
        <f t="shared" si="90"/>
        <v/>
      </c>
      <c r="BP63" s="180" t="str">
        <f t="shared" si="91"/>
        <v>tikrinti</v>
      </c>
      <c r="BQ63" s="180" t="str">
        <f t="shared" si="92"/>
        <v>tikrinti</v>
      </c>
      <c r="BR63" s="192" t="str">
        <f t="shared" si="93"/>
        <v/>
      </c>
      <c r="BS63" s="180" t="b">
        <f t="shared" si="94"/>
        <v>1</v>
      </c>
      <c r="BT63" s="180"/>
      <c r="BU63" s="180" t="b">
        <f t="shared" si="95"/>
        <v>1</v>
      </c>
      <c r="BV63" s="180" t="b">
        <f t="shared" si="96"/>
        <v>1</v>
      </c>
      <c r="BW63" s="180" t="b">
        <f t="shared" si="97"/>
        <v>1</v>
      </c>
      <c r="BX63" s="180" t="b">
        <f t="shared" si="98"/>
        <v>1</v>
      </c>
      <c r="BY63" s="180" t="b">
        <f t="shared" si="99"/>
        <v>1</v>
      </c>
      <c r="BZ63" s="180" t="b">
        <f t="shared" si="100"/>
        <v>1</v>
      </c>
      <c r="CA63" s="180" t="b">
        <f t="shared" si="101"/>
        <v>1</v>
      </c>
      <c r="CB63" s="181"/>
    </row>
    <row r="64" spans="1:80">
      <c r="A64" s="195"/>
      <c r="B64" s="196"/>
      <c r="C64" s="197"/>
      <c r="D64" s="198"/>
      <c r="E64" s="199"/>
      <c r="F64" s="198"/>
      <c r="G64" s="198"/>
      <c r="H64" s="198"/>
      <c r="I64" s="200"/>
      <c r="J64" s="196"/>
      <c r="K64" s="196"/>
      <c r="L64" s="196"/>
      <c r="M64" s="201">
        <f>SUBTOTAL(103,[Vienadienis])</f>
        <v>17</v>
      </c>
      <c r="N64" s="201">
        <f>SUBTOTAL(103,[Studentai])</f>
        <v>53</v>
      </c>
      <c r="O64" s="201">
        <f>SUM(O9:O63)</f>
        <v>849</v>
      </c>
      <c r="P64" s="201">
        <f>SUM(P9:P63)</f>
        <v>62</v>
      </c>
      <c r="Q64" s="202">
        <f>SUM(Q9:Q63)</f>
        <v>6</v>
      </c>
      <c r="R64" s="203">
        <f>SUM(R9:R63)</f>
        <v>917</v>
      </c>
      <c r="S64" s="199"/>
      <c r="T64" s="199"/>
      <c r="U64" s="199"/>
      <c r="V64" s="199"/>
      <c r="W64" s="199"/>
      <c r="X64" s="204">
        <f t="shared" ref="X64:BD64" si="102">SUM(X9:X63)</f>
        <v>211</v>
      </c>
      <c r="Y64" s="204">
        <f t="shared" si="102"/>
        <v>14</v>
      </c>
      <c r="Z64" s="204">
        <f t="shared" si="102"/>
        <v>0</v>
      </c>
      <c r="AA64" s="204">
        <f t="shared" si="102"/>
        <v>22</v>
      </c>
      <c r="AB64" s="204">
        <f t="shared" si="102"/>
        <v>0</v>
      </c>
      <c r="AC64" s="204">
        <f t="shared" si="102"/>
        <v>0</v>
      </c>
      <c r="AD64" s="204">
        <f t="shared" si="102"/>
        <v>0</v>
      </c>
      <c r="AE64" s="204">
        <f t="shared" si="102"/>
        <v>14</v>
      </c>
      <c r="AF64" s="204">
        <f t="shared" si="102"/>
        <v>101</v>
      </c>
      <c r="AG64" s="204">
        <f t="shared" si="102"/>
        <v>0</v>
      </c>
      <c r="AH64" s="204">
        <f t="shared" si="102"/>
        <v>11</v>
      </c>
      <c r="AI64" s="204">
        <f t="shared" si="102"/>
        <v>5</v>
      </c>
      <c r="AJ64" s="204">
        <f t="shared" si="102"/>
        <v>0</v>
      </c>
      <c r="AK64" s="204">
        <f t="shared" si="102"/>
        <v>4</v>
      </c>
      <c r="AL64" s="204">
        <f t="shared" si="102"/>
        <v>6</v>
      </c>
      <c r="AM64" s="204">
        <f t="shared" si="102"/>
        <v>148</v>
      </c>
      <c r="AN64" s="204">
        <f t="shared" si="102"/>
        <v>23</v>
      </c>
      <c r="AO64" s="204">
        <f t="shared" si="102"/>
        <v>40</v>
      </c>
      <c r="AP64" s="204">
        <f t="shared" si="102"/>
        <v>20</v>
      </c>
      <c r="AQ64" s="204">
        <f t="shared" si="102"/>
        <v>39</v>
      </c>
      <c r="AR64" s="204">
        <f t="shared" si="102"/>
        <v>19</v>
      </c>
      <c r="AS64" s="204">
        <f t="shared" si="102"/>
        <v>0</v>
      </c>
      <c r="AT64" s="204">
        <f t="shared" si="102"/>
        <v>113</v>
      </c>
      <c r="AU64" s="204">
        <f t="shared" si="102"/>
        <v>0</v>
      </c>
      <c r="AV64" s="204">
        <f t="shared" si="102"/>
        <v>0</v>
      </c>
      <c r="AW64" s="204">
        <f t="shared" si="102"/>
        <v>231</v>
      </c>
      <c r="AX64" s="204">
        <f t="shared" si="102"/>
        <v>49</v>
      </c>
      <c r="AY64" s="204">
        <f t="shared" si="102"/>
        <v>0</v>
      </c>
      <c r="AZ64" s="204">
        <f t="shared" si="102"/>
        <v>49</v>
      </c>
      <c r="BA64" s="204">
        <f t="shared" si="102"/>
        <v>241</v>
      </c>
      <c r="BB64" s="204">
        <f t="shared" si="102"/>
        <v>49</v>
      </c>
      <c r="BC64" s="204">
        <f t="shared" si="102"/>
        <v>0</v>
      </c>
      <c r="BD64" s="204">
        <f t="shared" si="102"/>
        <v>290</v>
      </c>
      <c r="BE64" s="205"/>
      <c r="BF64" s="205"/>
      <c r="BG64" s="205"/>
      <c r="BH64" s="205"/>
      <c r="BI64" s="205"/>
      <c r="BJ64" s="206"/>
      <c r="BK64" s="207"/>
      <c r="BL64" s="207"/>
      <c r="BM64" s="207"/>
      <c r="BN64" s="207"/>
      <c r="BO64" s="207"/>
      <c r="BP64" s="207"/>
      <c r="BQ64" s="207"/>
      <c r="BR64" s="207"/>
      <c r="BS64" s="207"/>
      <c r="BT64" s="207"/>
      <c r="BU64" s="207"/>
      <c r="BV64" s="207"/>
      <c r="BW64" s="207"/>
      <c r="BX64" s="207"/>
      <c r="BY64" s="207"/>
      <c r="BZ64" s="207"/>
      <c r="CA64" s="207"/>
      <c r="CB64" s="208"/>
    </row>
    <row r="216" spans="1:80" s="194" customFormat="1">
      <c r="A216" s="33"/>
      <c r="B216" s="34"/>
      <c r="C216" s="34"/>
      <c r="D216" s="35"/>
      <c r="E216" s="35"/>
      <c r="F216" s="35"/>
      <c r="G216" s="35"/>
      <c r="H216" s="35"/>
      <c r="I216" s="33"/>
      <c r="J216" s="36"/>
      <c r="K216" s="98"/>
      <c r="L216" s="36"/>
      <c r="M216" s="36"/>
      <c r="N216" s="33"/>
      <c r="O216" s="33"/>
      <c r="P216" s="33"/>
      <c r="Q216" s="36"/>
      <c r="R216" s="37"/>
      <c r="S216" s="35"/>
      <c r="T216" s="35"/>
      <c r="U216" s="35"/>
      <c r="V216" s="38"/>
      <c r="W216" s="35"/>
      <c r="X216" s="39"/>
      <c r="Y216" s="39"/>
      <c r="Z216" s="39"/>
      <c r="AA216" s="33"/>
      <c r="AB216" s="33"/>
      <c r="AC216" s="80"/>
      <c r="AD216" s="33"/>
      <c r="AE216" s="33"/>
      <c r="AF216" s="33"/>
      <c r="AG216" s="33"/>
      <c r="AH216" s="33"/>
      <c r="AI216" s="33"/>
      <c r="AJ216" s="33"/>
      <c r="AK216" s="33"/>
      <c r="AL216" s="33"/>
      <c r="AM216" s="40"/>
      <c r="AN216" s="39"/>
      <c r="AO216" s="33"/>
      <c r="AP216" s="33"/>
      <c r="AQ216" s="33"/>
      <c r="AR216" s="33"/>
      <c r="AS216" s="33"/>
      <c r="AT216" s="33"/>
      <c r="AU216" s="33"/>
      <c r="AV216" s="33"/>
      <c r="AW216" s="40"/>
      <c r="AX216" s="33"/>
      <c r="AY216" s="33"/>
      <c r="AZ216" s="40"/>
      <c r="BA216" s="33"/>
      <c r="BB216" s="33"/>
      <c r="BC216" s="33"/>
      <c r="BD216" s="40"/>
      <c r="BE216" s="68"/>
      <c r="BF216" s="68"/>
      <c r="BG216" s="68"/>
      <c r="BH216" s="68"/>
      <c r="BI216" s="75"/>
      <c r="BJ216" s="41"/>
      <c r="BK216" s="41"/>
      <c r="BL216" s="76"/>
      <c r="BM216" s="41"/>
      <c r="BN216" s="41"/>
      <c r="BO216" s="41"/>
      <c r="BP216" s="41"/>
      <c r="BQ216" s="41"/>
      <c r="BR216" s="69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</row>
    <row r="247" ht="76.5" customHeight="1"/>
    <row r="248" ht="38.25" customHeight="1"/>
    <row r="249" ht="38.25" customHeight="1"/>
    <row r="250" ht="38.25" customHeight="1"/>
    <row r="251" ht="25.5" customHeight="1"/>
    <row r="252" ht="38.25" customHeight="1"/>
    <row r="254" ht="38.25" customHeight="1"/>
    <row r="279" spans="1:80" s="194" customFormat="1">
      <c r="A279" s="33"/>
      <c r="B279" s="34"/>
      <c r="C279" s="34"/>
      <c r="D279" s="35"/>
      <c r="E279" s="35"/>
      <c r="F279" s="35"/>
      <c r="G279" s="35"/>
      <c r="H279" s="35"/>
      <c r="I279" s="33"/>
      <c r="J279" s="36"/>
      <c r="K279" s="98"/>
      <c r="L279" s="36"/>
      <c r="M279" s="36"/>
      <c r="N279" s="33"/>
      <c r="O279" s="33"/>
      <c r="P279" s="33"/>
      <c r="Q279" s="36"/>
      <c r="R279" s="37"/>
      <c r="S279" s="35"/>
      <c r="T279" s="35"/>
      <c r="U279" s="35"/>
      <c r="V279" s="38"/>
      <c r="W279" s="35"/>
      <c r="X279" s="39"/>
      <c r="Y279" s="39"/>
      <c r="Z279" s="39"/>
      <c r="AA279" s="33"/>
      <c r="AB279" s="33"/>
      <c r="AC279" s="80"/>
      <c r="AD279" s="33"/>
      <c r="AE279" s="33"/>
      <c r="AF279" s="33"/>
      <c r="AG279" s="33"/>
      <c r="AH279" s="33"/>
      <c r="AI279" s="33"/>
      <c r="AJ279" s="33"/>
      <c r="AK279" s="33"/>
      <c r="AL279" s="33"/>
      <c r="AM279" s="40"/>
      <c r="AN279" s="39"/>
      <c r="AO279" s="33"/>
      <c r="AP279" s="33"/>
      <c r="AQ279" s="33"/>
      <c r="AR279" s="33"/>
      <c r="AS279" s="33"/>
      <c r="AT279" s="33"/>
      <c r="AU279" s="33"/>
      <c r="AV279" s="33"/>
      <c r="AW279" s="40"/>
      <c r="AX279" s="33"/>
      <c r="AY279" s="33"/>
      <c r="AZ279" s="40"/>
      <c r="BA279" s="33"/>
      <c r="BB279" s="33"/>
      <c r="BC279" s="33"/>
      <c r="BD279" s="40"/>
      <c r="BE279" s="68"/>
      <c r="BF279" s="68"/>
      <c r="BG279" s="68"/>
      <c r="BH279" s="68"/>
      <c r="BI279" s="75"/>
      <c r="BJ279" s="41"/>
      <c r="BK279" s="41"/>
      <c r="BL279" s="76"/>
      <c r="BM279" s="41"/>
      <c r="BN279" s="41"/>
      <c r="BO279" s="41"/>
      <c r="BP279" s="41"/>
      <c r="BQ279" s="41"/>
      <c r="BR279" s="69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</row>
    <row r="313" ht="38.25" customHeight="1"/>
    <row r="314" ht="25.5" customHeight="1"/>
    <row r="315" ht="25.5" customHeight="1"/>
    <row r="317" ht="38.25" customHeight="1"/>
    <row r="391" spans="1:80" s="76" customFormat="1">
      <c r="A391" s="33"/>
      <c r="B391" s="34"/>
      <c r="C391" s="34"/>
      <c r="D391" s="35"/>
      <c r="E391" s="35"/>
      <c r="F391" s="35"/>
      <c r="G391" s="35"/>
      <c r="H391" s="35"/>
      <c r="I391" s="33"/>
      <c r="J391" s="36"/>
      <c r="K391" s="98"/>
      <c r="L391" s="36"/>
      <c r="M391" s="36"/>
      <c r="N391" s="33"/>
      <c r="O391" s="33"/>
      <c r="P391" s="33"/>
      <c r="Q391" s="36"/>
      <c r="R391" s="37"/>
      <c r="S391" s="35"/>
      <c r="T391" s="35"/>
      <c r="U391" s="35"/>
      <c r="V391" s="38"/>
      <c r="W391" s="35"/>
      <c r="X391" s="39"/>
      <c r="Y391" s="39"/>
      <c r="Z391" s="39"/>
      <c r="AA391" s="33"/>
      <c r="AB391" s="33"/>
      <c r="AC391" s="80"/>
      <c r="AD391" s="33"/>
      <c r="AE391" s="33"/>
      <c r="AF391" s="33"/>
      <c r="AG391" s="33"/>
      <c r="AH391" s="33"/>
      <c r="AI391" s="33"/>
      <c r="AJ391" s="33"/>
      <c r="AK391" s="33"/>
      <c r="AL391" s="33"/>
      <c r="AM391" s="40"/>
      <c r="AN391" s="39"/>
      <c r="AO391" s="33"/>
      <c r="AP391" s="33"/>
      <c r="AQ391" s="33"/>
      <c r="AR391" s="33"/>
      <c r="AS391" s="33"/>
      <c r="AT391" s="33"/>
      <c r="AU391" s="33"/>
      <c r="AV391" s="33"/>
      <c r="AW391" s="40"/>
      <c r="AX391" s="33"/>
      <c r="AY391" s="33"/>
      <c r="AZ391" s="40"/>
      <c r="BA391" s="33"/>
      <c r="BB391" s="33"/>
      <c r="BC391" s="33"/>
      <c r="BD391" s="40"/>
      <c r="BE391" s="68"/>
      <c r="BF391" s="68"/>
      <c r="BG391" s="68"/>
      <c r="BH391" s="68"/>
      <c r="BI391" s="75"/>
      <c r="BJ391" s="41"/>
      <c r="BK391" s="41"/>
      <c r="BM391" s="41"/>
      <c r="BN391" s="41"/>
      <c r="BO391" s="41"/>
      <c r="BP391" s="41"/>
      <c r="BQ391" s="41"/>
      <c r="BR391" s="69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</row>
    <row r="392" spans="1:80" s="76" customFormat="1">
      <c r="A392" s="33"/>
      <c r="B392" s="34"/>
      <c r="C392" s="34"/>
      <c r="D392" s="35"/>
      <c r="E392" s="35"/>
      <c r="F392" s="35"/>
      <c r="G392" s="35"/>
      <c r="H392" s="35"/>
      <c r="I392" s="33"/>
      <c r="J392" s="36"/>
      <c r="K392" s="98"/>
      <c r="L392" s="36"/>
      <c r="M392" s="36"/>
      <c r="N392" s="33"/>
      <c r="O392" s="33"/>
      <c r="P392" s="33"/>
      <c r="Q392" s="36"/>
      <c r="R392" s="37"/>
      <c r="S392" s="35"/>
      <c r="T392" s="35"/>
      <c r="U392" s="35"/>
      <c r="V392" s="38"/>
      <c r="W392" s="35"/>
      <c r="X392" s="39"/>
      <c r="Y392" s="39"/>
      <c r="Z392" s="39"/>
      <c r="AA392" s="33"/>
      <c r="AB392" s="33"/>
      <c r="AC392" s="80"/>
      <c r="AD392" s="33"/>
      <c r="AE392" s="33"/>
      <c r="AF392" s="33"/>
      <c r="AG392" s="33"/>
      <c r="AH392" s="33"/>
      <c r="AI392" s="33"/>
      <c r="AJ392" s="33"/>
      <c r="AK392" s="33"/>
      <c r="AL392" s="33"/>
      <c r="AM392" s="40"/>
      <c r="AN392" s="39"/>
      <c r="AO392" s="33"/>
      <c r="AP392" s="33"/>
      <c r="AQ392" s="33"/>
      <c r="AR392" s="33"/>
      <c r="AS392" s="33"/>
      <c r="AT392" s="33"/>
      <c r="AU392" s="33"/>
      <c r="AV392" s="33"/>
      <c r="AW392" s="40"/>
      <c r="AX392" s="33"/>
      <c r="AY392" s="33"/>
      <c r="AZ392" s="40"/>
      <c r="BA392" s="33"/>
      <c r="BB392" s="33"/>
      <c r="BC392" s="33"/>
      <c r="BD392" s="40"/>
      <c r="BE392" s="68"/>
      <c r="BF392" s="68"/>
      <c r="BG392" s="68"/>
      <c r="BH392" s="68"/>
      <c r="BI392" s="75"/>
      <c r="BJ392" s="41"/>
      <c r="BK392" s="41"/>
      <c r="BM392" s="41"/>
      <c r="BN392" s="41"/>
      <c r="BO392" s="41"/>
      <c r="BP392" s="41"/>
      <c r="BQ392" s="41"/>
      <c r="BR392" s="69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</row>
    <row r="772" ht="38.25" customHeight="1"/>
    <row r="872" spans="1:80" s="76" customFormat="1">
      <c r="A872" s="33"/>
      <c r="B872" s="34"/>
      <c r="C872" s="34"/>
      <c r="D872" s="35"/>
      <c r="E872" s="35"/>
      <c r="F872" s="35"/>
      <c r="G872" s="35"/>
      <c r="H872" s="35"/>
      <c r="I872" s="33"/>
      <c r="J872" s="36"/>
      <c r="K872" s="98"/>
      <c r="L872" s="36"/>
      <c r="M872" s="36"/>
      <c r="N872" s="33"/>
      <c r="O872" s="33"/>
      <c r="P872" s="33"/>
      <c r="Q872" s="36"/>
      <c r="R872" s="37"/>
      <c r="S872" s="35"/>
      <c r="T872" s="35"/>
      <c r="U872" s="35"/>
      <c r="V872" s="38"/>
      <c r="W872" s="35"/>
      <c r="X872" s="39"/>
      <c r="Y872" s="39"/>
      <c r="Z872" s="39"/>
      <c r="AA872" s="33"/>
      <c r="AB872" s="33"/>
      <c r="AC872" s="80"/>
      <c r="AD872" s="33"/>
      <c r="AE872" s="33"/>
      <c r="AF872" s="33"/>
      <c r="AG872" s="33"/>
      <c r="AH872" s="33"/>
      <c r="AI872" s="33"/>
      <c r="AJ872" s="33"/>
      <c r="AK872" s="33"/>
      <c r="AL872" s="33"/>
      <c r="AM872" s="40"/>
      <c r="AN872" s="39"/>
      <c r="AO872" s="33"/>
      <c r="AP872" s="33"/>
      <c r="AQ872" s="33"/>
      <c r="AR872" s="33"/>
      <c r="AS872" s="33"/>
      <c r="AT872" s="33"/>
      <c r="AU872" s="33"/>
      <c r="AV872" s="33"/>
      <c r="AW872" s="40"/>
      <c r="AX872" s="33"/>
      <c r="AY872" s="33"/>
      <c r="AZ872" s="40"/>
      <c r="BA872" s="33"/>
      <c r="BB872" s="33"/>
      <c r="BC872" s="33"/>
      <c r="BD872" s="40"/>
      <c r="BE872" s="68"/>
      <c r="BF872" s="68"/>
      <c r="BG872" s="68"/>
      <c r="BH872" s="68"/>
      <c r="BI872" s="75"/>
      <c r="BJ872" s="41"/>
      <c r="BK872" s="41"/>
      <c r="BM872" s="41"/>
      <c r="BN872" s="41"/>
      <c r="BO872" s="41"/>
      <c r="BP872" s="41"/>
      <c r="BQ872" s="41"/>
      <c r="BR872" s="69"/>
      <c r="BS872" s="41"/>
      <c r="BT872" s="41"/>
      <c r="BU872" s="41"/>
      <c r="BV872" s="41"/>
      <c r="BW872" s="41"/>
      <c r="BX872" s="41"/>
      <c r="BY872" s="41"/>
      <c r="BZ872" s="41"/>
      <c r="CA872" s="41"/>
      <c r="CB872" s="41"/>
    </row>
    <row r="873" spans="1:80" s="76" customFormat="1">
      <c r="A873" s="33"/>
      <c r="B873" s="34"/>
      <c r="C873" s="34"/>
      <c r="D873" s="35"/>
      <c r="E873" s="35"/>
      <c r="F873" s="35"/>
      <c r="G873" s="35"/>
      <c r="H873" s="35"/>
      <c r="I873" s="33"/>
      <c r="J873" s="36"/>
      <c r="K873" s="98"/>
      <c r="L873" s="36"/>
      <c r="M873" s="36"/>
      <c r="N873" s="33"/>
      <c r="O873" s="33"/>
      <c r="P873" s="33"/>
      <c r="Q873" s="36"/>
      <c r="R873" s="37"/>
      <c r="S873" s="35"/>
      <c r="T873" s="35"/>
      <c r="U873" s="35"/>
      <c r="V873" s="38"/>
      <c r="W873" s="35"/>
      <c r="X873" s="39"/>
      <c r="Y873" s="39"/>
      <c r="Z873" s="39"/>
      <c r="AA873" s="33"/>
      <c r="AB873" s="33"/>
      <c r="AC873" s="80"/>
      <c r="AD873" s="33"/>
      <c r="AE873" s="33"/>
      <c r="AF873" s="33"/>
      <c r="AG873" s="33"/>
      <c r="AH873" s="33"/>
      <c r="AI873" s="33"/>
      <c r="AJ873" s="33"/>
      <c r="AK873" s="33"/>
      <c r="AL873" s="33"/>
      <c r="AM873" s="40"/>
      <c r="AN873" s="39"/>
      <c r="AO873" s="33"/>
      <c r="AP873" s="33"/>
      <c r="AQ873" s="33"/>
      <c r="AR873" s="33"/>
      <c r="AS873" s="33"/>
      <c r="AT873" s="33"/>
      <c r="AU873" s="33"/>
      <c r="AV873" s="33"/>
      <c r="AW873" s="40"/>
      <c r="AX873" s="33"/>
      <c r="AY873" s="33"/>
      <c r="AZ873" s="40"/>
      <c r="BA873" s="33"/>
      <c r="BB873" s="33"/>
      <c r="BC873" s="33"/>
      <c r="BD873" s="40"/>
      <c r="BE873" s="68"/>
      <c r="BF873" s="68"/>
      <c r="BG873" s="68"/>
      <c r="BH873" s="68"/>
      <c r="BI873" s="75"/>
      <c r="BJ873" s="41"/>
      <c r="BK873" s="41"/>
      <c r="BM873" s="41"/>
      <c r="BN873" s="41"/>
      <c r="BO873" s="41"/>
      <c r="BP873" s="41"/>
      <c r="BQ873" s="41"/>
      <c r="BR873" s="69"/>
      <c r="BS873" s="41"/>
      <c r="BT873" s="41"/>
      <c r="BU873" s="41"/>
      <c r="BV873" s="41"/>
      <c r="BW873" s="41"/>
      <c r="BX873" s="41"/>
      <c r="BY873" s="41"/>
      <c r="BZ873" s="41"/>
      <c r="CA873" s="41"/>
      <c r="CB873" s="41"/>
    </row>
    <row r="889" ht="38.25" customHeight="1"/>
    <row r="891" ht="38.25" customHeight="1"/>
    <row r="892" ht="63.75" customHeight="1"/>
    <row r="897" ht="25.5" customHeight="1"/>
    <row r="932" ht="38.25" customHeight="1"/>
    <row r="934" ht="25.5" customHeight="1"/>
    <row r="935" ht="51" customHeight="1"/>
    <row r="940" ht="38.25" customHeight="1"/>
    <row r="946" ht="38.25" customHeight="1"/>
    <row r="948" ht="25.5" customHeight="1"/>
    <row r="949" ht="38.25" customHeight="1"/>
    <row r="954" ht="25.5" customHeight="1"/>
    <row r="969" ht="25.5" customHeight="1"/>
    <row r="971" ht="38.25" customHeight="1"/>
    <row r="972" ht="38.25" customHeight="1"/>
    <row r="977" ht="38.25" customHeight="1"/>
    <row r="1030" spans="1:80" s="76" customFormat="1">
      <c r="A1030" s="33"/>
      <c r="B1030" s="34"/>
      <c r="C1030" s="34"/>
      <c r="D1030" s="35"/>
      <c r="E1030" s="35"/>
      <c r="F1030" s="35"/>
      <c r="G1030" s="35"/>
      <c r="H1030" s="35"/>
      <c r="I1030" s="33"/>
      <c r="J1030" s="36"/>
      <c r="K1030" s="98"/>
      <c r="L1030" s="36"/>
      <c r="M1030" s="36"/>
      <c r="N1030" s="33"/>
      <c r="O1030" s="33"/>
      <c r="P1030" s="33"/>
      <c r="Q1030" s="36"/>
      <c r="R1030" s="37"/>
      <c r="S1030" s="35"/>
      <c r="T1030" s="35"/>
      <c r="U1030" s="35"/>
      <c r="V1030" s="38"/>
      <c r="W1030" s="35"/>
      <c r="X1030" s="39"/>
      <c r="Y1030" s="39"/>
      <c r="Z1030" s="39"/>
      <c r="AA1030" s="33"/>
      <c r="AB1030" s="33"/>
      <c r="AC1030" s="80"/>
      <c r="AD1030" s="33"/>
      <c r="AE1030" s="33"/>
      <c r="AF1030" s="33"/>
      <c r="AG1030" s="33"/>
      <c r="AH1030" s="33"/>
      <c r="AI1030" s="33"/>
      <c r="AJ1030" s="33"/>
      <c r="AK1030" s="33"/>
      <c r="AL1030" s="33"/>
      <c r="AM1030" s="40"/>
      <c r="AN1030" s="39"/>
      <c r="AO1030" s="33"/>
      <c r="AP1030" s="33"/>
      <c r="AQ1030" s="33"/>
      <c r="AR1030" s="33"/>
      <c r="AS1030" s="33"/>
      <c r="AT1030" s="33"/>
      <c r="AU1030" s="33"/>
      <c r="AV1030" s="33"/>
      <c r="AW1030" s="40"/>
      <c r="AX1030" s="33"/>
      <c r="AY1030" s="33"/>
      <c r="AZ1030" s="40"/>
      <c r="BA1030" s="33"/>
      <c r="BB1030" s="33"/>
      <c r="BC1030" s="33"/>
      <c r="BD1030" s="40"/>
      <c r="BE1030" s="68"/>
      <c r="BF1030" s="68"/>
      <c r="BG1030" s="68"/>
      <c r="BH1030" s="68"/>
      <c r="BI1030" s="75"/>
      <c r="BJ1030" s="41"/>
      <c r="BK1030" s="41"/>
      <c r="BM1030" s="41"/>
      <c r="BN1030" s="41"/>
      <c r="BO1030" s="41"/>
      <c r="BP1030" s="41"/>
      <c r="BQ1030" s="41"/>
      <c r="BR1030" s="69"/>
      <c r="BS1030" s="41"/>
      <c r="BT1030" s="41"/>
      <c r="BU1030" s="41"/>
      <c r="BV1030" s="41"/>
      <c r="BW1030" s="41"/>
      <c r="BX1030" s="41"/>
      <c r="BY1030" s="41"/>
      <c r="BZ1030" s="41"/>
      <c r="CA1030" s="41"/>
      <c r="CB1030" s="41"/>
    </row>
    <row r="1081" spans="1:80" s="194" customFormat="1">
      <c r="A1081" s="33"/>
      <c r="B1081" s="34"/>
      <c r="C1081" s="34"/>
      <c r="D1081" s="35"/>
      <c r="E1081" s="35"/>
      <c r="F1081" s="35"/>
      <c r="G1081" s="35"/>
      <c r="H1081" s="35"/>
      <c r="I1081" s="33"/>
      <c r="J1081" s="36"/>
      <c r="K1081" s="98"/>
      <c r="L1081" s="36"/>
      <c r="M1081" s="36"/>
      <c r="N1081" s="33"/>
      <c r="O1081" s="33"/>
      <c r="P1081" s="33"/>
      <c r="Q1081" s="36"/>
      <c r="R1081" s="37"/>
      <c r="S1081" s="35"/>
      <c r="T1081" s="35"/>
      <c r="U1081" s="35"/>
      <c r="V1081" s="38"/>
      <c r="W1081" s="35"/>
      <c r="X1081" s="39"/>
      <c r="Y1081" s="39"/>
      <c r="Z1081" s="39"/>
      <c r="AA1081" s="33"/>
      <c r="AB1081" s="33"/>
      <c r="AC1081" s="80"/>
      <c r="AD1081" s="33"/>
      <c r="AE1081" s="33"/>
      <c r="AF1081" s="33"/>
      <c r="AG1081" s="33"/>
      <c r="AH1081" s="33"/>
      <c r="AI1081" s="33"/>
      <c r="AJ1081" s="33"/>
      <c r="AK1081" s="33"/>
      <c r="AL1081" s="33"/>
      <c r="AM1081" s="40"/>
      <c r="AN1081" s="39"/>
      <c r="AO1081" s="33"/>
      <c r="AP1081" s="33"/>
      <c r="AQ1081" s="33"/>
      <c r="AR1081" s="33"/>
      <c r="AS1081" s="33"/>
      <c r="AT1081" s="33"/>
      <c r="AU1081" s="33"/>
      <c r="AV1081" s="33"/>
      <c r="AW1081" s="40"/>
      <c r="AX1081" s="33"/>
      <c r="AY1081" s="33"/>
      <c r="AZ1081" s="40"/>
      <c r="BA1081" s="33"/>
      <c r="BB1081" s="33"/>
      <c r="BC1081" s="33"/>
      <c r="BD1081" s="40"/>
      <c r="BE1081" s="68"/>
      <c r="BF1081" s="68"/>
      <c r="BG1081" s="68"/>
      <c r="BH1081" s="68"/>
      <c r="BI1081" s="75"/>
      <c r="BJ1081" s="41"/>
      <c r="BK1081" s="41"/>
      <c r="BL1081" s="76"/>
      <c r="BM1081" s="41"/>
      <c r="BN1081" s="41"/>
      <c r="BO1081" s="41"/>
      <c r="BP1081" s="41"/>
      <c r="BQ1081" s="41"/>
      <c r="BR1081" s="69"/>
      <c r="BS1081" s="41"/>
      <c r="BT1081" s="41"/>
      <c r="BU1081" s="41"/>
      <c r="BV1081" s="41"/>
      <c r="BW1081" s="41"/>
      <c r="BX1081" s="41"/>
      <c r="BY1081" s="41"/>
      <c r="BZ1081" s="41"/>
      <c r="CA1081" s="41"/>
      <c r="CB1081" s="41"/>
    </row>
    <row r="1181" ht="38.25" customHeight="1"/>
    <row r="1182" ht="38.25" customHeight="1"/>
    <row r="1183" ht="25.5" customHeight="1"/>
    <row r="1185" ht="38.25" customHeight="1"/>
    <row r="1221" ht="25.5" customHeight="1"/>
    <row r="1248" ht="51" customHeight="1"/>
    <row r="1256" ht="25.5" customHeight="1"/>
    <row r="1298" ht="25.5" customHeight="1"/>
    <row r="1300" ht="38.25" customHeight="1"/>
    <row r="1311" ht="25.5" customHeight="1"/>
    <row r="1312" ht="38.25" customHeight="1"/>
    <row r="1345" spans="1:80" s="185" customFormat="1">
      <c r="A1345" s="33"/>
      <c r="B1345" s="34"/>
      <c r="C1345" s="34"/>
      <c r="D1345" s="35"/>
      <c r="E1345" s="35"/>
      <c r="F1345" s="35"/>
      <c r="G1345" s="35"/>
      <c r="H1345" s="35"/>
      <c r="I1345" s="33"/>
      <c r="J1345" s="36"/>
      <c r="K1345" s="98"/>
      <c r="L1345" s="36"/>
      <c r="M1345" s="36"/>
      <c r="N1345" s="33"/>
      <c r="O1345" s="33"/>
      <c r="P1345" s="33"/>
      <c r="Q1345" s="36"/>
      <c r="R1345" s="37"/>
      <c r="S1345" s="35"/>
      <c r="T1345" s="35"/>
      <c r="U1345" s="35"/>
      <c r="V1345" s="38"/>
      <c r="W1345" s="35"/>
      <c r="X1345" s="39"/>
      <c r="Y1345" s="39"/>
      <c r="Z1345" s="39"/>
      <c r="AA1345" s="33"/>
      <c r="AB1345" s="33"/>
      <c r="AC1345" s="80"/>
      <c r="AD1345" s="33"/>
      <c r="AE1345" s="33"/>
      <c r="AF1345" s="33"/>
      <c r="AG1345" s="33"/>
      <c r="AH1345" s="33"/>
      <c r="AI1345" s="33"/>
      <c r="AJ1345" s="33"/>
      <c r="AK1345" s="33"/>
      <c r="AL1345" s="33"/>
      <c r="AM1345" s="40"/>
      <c r="AN1345" s="39"/>
      <c r="AO1345" s="33"/>
      <c r="AP1345" s="33"/>
      <c r="AQ1345" s="33"/>
      <c r="AR1345" s="33"/>
      <c r="AS1345" s="33"/>
      <c r="AT1345" s="33"/>
      <c r="AU1345" s="33"/>
      <c r="AV1345" s="33"/>
      <c r="AW1345" s="40"/>
      <c r="AX1345" s="33"/>
      <c r="AY1345" s="33"/>
      <c r="AZ1345" s="40"/>
      <c r="BA1345" s="33"/>
      <c r="BB1345" s="33"/>
      <c r="BC1345" s="33"/>
      <c r="BD1345" s="40"/>
      <c r="BE1345" s="68"/>
      <c r="BF1345" s="68"/>
      <c r="BG1345" s="68"/>
      <c r="BH1345" s="68"/>
      <c r="BI1345" s="75"/>
      <c r="BJ1345" s="41"/>
      <c r="BK1345" s="41"/>
      <c r="BL1345" s="76"/>
      <c r="BM1345" s="41"/>
      <c r="BN1345" s="41"/>
      <c r="BO1345" s="41"/>
      <c r="BP1345" s="41"/>
      <c r="BQ1345" s="41"/>
      <c r="BR1345" s="69"/>
      <c r="BS1345" s="41"/>
      <c r="BT1345" s="41"/>
      <c r="BU1345" s="41"/>
      <c r="BV1345" s="41"/>
      <c r="BW1345" s="41"/>
      <c r="BX1345" s="41"/>
      <c r="BY1345" s="41"/>
      <c r="BZ1345" s="41"/>
      <c r="CA1345" s="41"/>
      <c r="CB1345" s="41"/>
    </row>
    <row r="1434" spans="1:80" s="17" customFormat="1">
      <c r="A1434" s="33"/>
      <c r="B1434" s="34"/>
      <c r="C1434" s="34"/>
      <c r="D1434" s="35"/>
      <c r="E1434" s="35"/>
      <c r="F1434" s="35"/>
      <c r="G1434" s="35"/>
      <c r="H1434" s="35"/>
      <c r="I1434" s="33"/>
      <c r="J1434" s="36"/>
      <c r="K1434" s="98"/>
      <c r="L1434" s="36"/>
      <c r="M1434" s="36"/>
      <c r="N1434" s="33"/>
      <c r="O1434" s="33"/>
      <c r="P1434" s="33"/>
      <c r="Q1434" s="36"/>
      <c r="R1434" s="37"/>
      <c r="S1434" s="35"/>
      <c r="T1434" s="35"/>
      <c r="U1434" s="35"/>
      <c r="V1434" s="38"/>
      <c r="W1434" s="35"/>
      <c r="X1434" s="39"/>
      <c r="Y1434" s="39"/>
      <c r="Z1434" s="39"/>
      <c r="AA1434" s="33"/>
      <c r="AB1434" s="33"/>
      <c r="AC1434" s="80"/>
      <c r="AD1434" s="33"/>
      <c r="AE1434" s="33"/>
      <c r="AF1434" s="33"/>
      <c r="AG1434" s="33"/>
      <c r="AH1434" s="33"/>
      <c r="AI1434" s="33"/>
      <c r="AJ1434" s="33"/>
      <c r="AK1434" s="33"/>
      <c r="AL1434" s="33"/>
      <c r="AM1434" s="40"/>
      <c r="AN1434" s="39"/>
      <c r="AO1434" s="33"/>
      <c r="AP1434" s="33"/>
      <c r="AQ1434" s="33"/>
      <c r="AR1434" s="33"/>
      <c r="AS1434" s="33"/>
      <c r="AT1434" s="33"/>
      <c r="AU1434" s="33"/>
      <c r="AV1434" s="33"/>
      <c r="AW1434" s="40"/>
      <c r="AX1434" s="33"/>
      <c r="AY1434" s="33"/>
      <c r="AZ1434" s="40"/>
      <c r="BA1434" s="33"/>
      <c r="BB1434" s="33"/>
      <c r="BC1434" s="33"/>
      <c r="BD1434" s="40"/>
      <c r="BE1434" s="68"/>
      <c r="BF1434" s="68"/>
      <c r="BG1434" s="68"/>
      <c r="BH1434" s="68"/>
      <c r="BI1434" s="75"/>
      <c r="BJ1434" s="41"/>
      <c r="BK1434" s="41"/>
      <c r="BL1434" s="76"/>
      <c r="BM1434" s="41"/>
      <c r="BN1434" s="41"/>
      <c r="BO1434" s="41"/>
      <c r="BP1434" s="41"/>
      <c r="BQ1434" s="41"/>
      <c r="BR1434" s="69"/>
      <c r="BS1434" s="41"/>
      <c r="BT1434" s="41"/>
      <c r="BU1434" s="41"/>
      <c r="BV1434" s="41"/>
      <c r="BW1434" s="41"/>
      <c r="BX1434" s="41"/>
      <c r="BY1434" s="41"/>
      <c r="BZ1434" s="41"/>
      <c r="CA1434" s="41"/>
      <c r="CB1434" s="41"/>
    </row>
    <row r="1437" spans="1:80" s="76" customFormat="1">
      <c r="A1437" s="33"/>
      <c r="B1437" s="34"/>
      <c r="C1437" s="34"/>
      <c r="D1437" s="35"/>
      <c r="E1437" s="35"/>
      <c r="F1437" s="35"/>
      <c r="G1437" s="35"/>
      <c r="H1437" s="35"/>
      <c r="I1437" s="33"/>
      <c r="J1437" s="36"/>
      <c r="K1437" s="98"/>
      <c r="L1437" s="36"/>
      <c r="M1437" s="36"/>
      <c r="N1437" s="33"/>
      <c r="O1437" s="33"/>
      <c r="P1437" s="33"/>
      <c r="Q1437" s="36"/>
      <c r="R1437" s="37"/>
      <c r="S1437" s="35"/>
      <c r="T1437" s="35"/>
      <c r="U1437" s="35"/>
      <c r="V1437" s="38"/>
      <c r="W1437" s="35"/>
      <c r="X1437" s="39"/>
      <c r="Y1437" s="39"/>
      <c r="Z1437" s="39"/>
      <c r="AA1437" s="33"/>
      <c r="AB1437" s="33"/>
      <c r="AC1437" s="80"/>
      <c r="AD1437" s="33"/>
      <c r="AE1437" s="33"/>
      <c r="AF1437" s="33"/>
      <c r="AG1437" s="33"/>
      <c r="AH1437" s="33"/>
      <c r="AI1437" s="33"/>
      <c r="AJ1437" s="33"/>
      <c r="AK1437" s="33"/>
      <c r="AL1437" s="33"/>
      <c r="AM1437" s="40"/>
      <c r="AN1437" s="39"/>
      <c r="AO1437" s="33"/>
      <c r="AP1437" s="33"/>
      <c r="AQ1437" s="33"/>
      <c r="AR1437" s="33"/>
      <c r="AS1437" s="33"/>
      <c r="AT1437" s="33"/>
      <c r="AU1437" s="33"/>
      <c r="AV1437" s="33"/>
      <c r="AW1437" s="40"/>
      <c r="AX1437" s="33"/>
      <c r="AY1437" s="33"/>
      <c r="AZ1437" s="40"/>
      <c r="BA1437" s="33"/>
      <c r="BB1437" s="33"/>
      <c r="BC1437" s="33"/>
      <c r="BD1437" s="40"/>
      <c r="BE1437" s="68"/>
      <c r="BF1437" s="68"/>
      <c r="BG1437" s="68"/>
      <c r="BH1437" s="68"/>
      <c r="BI1437" s="75"/>
      <c r="BJ1437" s="41"/>
      <c r="BK1437" s="41"/>
      <c r="BM1437" s="41"/>
      <c r="BN1437" s="41"/>
      <c r="BO1437" s="41"/>
      <c r="BP1437" s="41"/>
      <c r="BQ1437" s="41"/>
      <c r="BR1437" s="69"/>
      <c r="BS1437" s="41"/>
      <c r="BT1437" s="41"/>
      <c r="BU1437" s="41"/>
      <c r="BV1437" s="41"/>
      <c r="BW1437" s="41"/>
      <c r="BX1437" s="41"/>
      <c r="BY1437" s="41"/>
      <c r="BZ1437" s="41"/>
      <c r="CA1437" s="41"/>
      <c r="CB1437" s="41"/>
    </row>
    <row r="1438" spans="1:80" s="76" customFormat="1">
      <c r="A1438" s="33"/>
      <c r="B1438" s="34"/>
      <c r="C1438" s="34"/>
      <c r="D1438" s="35"/>
      <c r="E1438" s="35"/>
      <c r="F1438" s="35"/>
      <c r="G1438" s="35"/>
      <c r="H1438" s="35"/>
      <c r="I1438" s="33"/>
      <c r="J1438" s="36"/>
      <c r="K1438" s="98"/>
      <c r="L1438" s="36"/>
      <c r="M1438" s="36"/>
      <c r="N1438" s="33"/>
      <c r="O1438" s="33"/>
      <c r="P1438" s="33"/>
      <c r="Q1438" s="36"/>
      <c r="R1438" s="37"/>
      <c r="S1438" s="35"/>
      <c r="T1438" s="35"/>
      <c r="U1438" s="35"/>
      <c r="V1438" s="38"/>
      <c r="W1438" s="35"/>
      <c r="X1438" s="39"/>
      <c r="Y1438" s="39"/>
      <c r="Z1438" s="39"/>
      <c r="AA1438" s="33"/>
      <c r="AB1438" s="33"/>
      <c r="AC1438" s="80"/>
      <c r="AD1438" s="33"/>
      <c r="AE1438" s="33"/>
      <c r="AF1438" s="33"/>
      <c r="AG1438" s="33"/>
      <c r="AH1438" s="33"/>
      <c r="AI1438" s="33"/>
      <c r="AJ1438" s="33"/>
      <c r="AK1438" s="33"/>
      <c r="AL1438" s="33"/>
      <c r="AM1438" s="40"/>
      <c r="AN1438" s="39"/>
      <c r="AO1438" s="33"/>
      <c r="AP1438" s="33"/>
      <c r="AQ1438" s="33"/>
      <c r="AR1438" s="33"/>
      <c r="AS1438" s="33"/>
      <c r="AT1438" s="33"/>
      <c r="AU1438" s="33"/>
      <c r="AV1438" s="33"/>
      <c r="AW1438" s="40"/>
      <c r="AX1438" s="33"/>
      <c r="AY1438" s="33"/>
      <c r="AZ1438" s="40"/>
      <c r="BA1438" s="33"/>
      <c r="BB1438" s="33"/>
      <c r="BC1438" s="33"/>
      <c r="BD1438" s="40"/>
      <c r="BE1438" s="68"/>
      <c r="BF1438" s="68"/>
      <c r="BG1438" s="68"/>
      <c r="BH1438" s="68"/>
      <c r="BI1438" s="75"/>
      <c r="BJ1438" s="41"/>
      <c r="BK1438" s="41"/>
      <c r="BM1438" s="41"/>
      <c r="BN1438" s="41"/>
      <c r="BO1438" s="41"/>
      <c r="BP1438" s="41"/>
      <c r="BQ1438" s="41"/>
      <c r="BR1438" s="69"/>
      <c r="BS1438" s="41"/>
      <c r="BT1438" s="41"/>
      <c r="BU1438" s="41"/>
      <c r="BV1438" s="41"/>
      <c r="BW1438" s="41"/>
      <c r="BX1438" s="41"/>
      <c r="BY1438" s="41"/>
      <c r="BZ1438" s="41"/>
      <c r="CA1438" s="41"/>
      <c r="CB1438" s="41"/>
    </row>
    <row r="1439" spans="1:80" s="76" customFormat="1">
      <c r="A1439" s="33"/>
      <c r="B1439" s="34"/>
      <c r="C1439" s="34"/>
      <c r="D1439" s="35"/>
      <c r="E1439" s="35"/>
      <c r="F1439" s="35"/>
      <c r="G1439" s="35"/>
      <c r="H1439" s="35"/>
      <c r="I1439" s="33"/>
      <c r="J1439" s="36"/>
      <c r="K1439" s="98"/>
      <c r="L1439" s="36"/>
      <c r="M1439" s="36"/>
      <c r="N1439" s="33"/>
      <c r="O1439" s="33"/>
      <c r="P1439" s="33"/>
      <c r="Q1439" s="36"/>
      <c r="R1439" s="37"/>
      <c r="S1439" s="35"/>
      <c r="T1439" s="35"/>
      <c r="U1439" s="35"/>
      <c r="V1439" s="38"/>
      <c r="W1439" s="35"/>
      <c r="X1439" s="39"/>
      <c r="Y1439" s="39"/>
      <c r="Z1439" s="39"/>
      <c r="AA1439" s="33"/>
      <c r="AB1439" s="33"/>
      <c r="AC1439" s="80"/>
      <c r="AD1439" s="33"/>
      <c r="AE1439" s="33"/>
      <c r="AF1439" s="33"/>
      <c r="AG1439" s="33"/>
      <c r="AH1439" s="33"/>
      <c r="AI1439" s="33"/>
      <c r="AJ1439" s="33"/>
      <c r="AK1439" s="33"/>
      <c r="AL1439" s="33"/>
      <c r="AM1439" s="40"/>
      <c r="AN1439" s="39"/>
      <c r="AO1439" s="33"/>
      <c r="AP1439" s="33"/>
      <c r="AQ1439" s="33"/>
      <c r="AR1439" s="33"/>
      <c r="AS1439" s="33"/>
      <c r="AT1439" s="33"/>
      <c r="AU1439" s="33"/>
      <c r="AV1439" s="33"/>
      <c r="AW1439" s="40"/>
      <c r="AX1439" s="33"/>
      <c r="AY1439" s="33"/>
      <c r="AZ1439" s="40"/>
      <c r="BA1439" s="33"/>
      <c r="BB1439" s="33"/>
      <c r="BC1439" s="33"/>
      <c r="BD1439" s="40"/>
      <c r="BE1439" s="68"/>
      <c r="BF1439" s="68"/>
      <c r="BG1439" s="68"/>
      <c r="BH1439" s="68"/>
      <c r="BI1439" s="75"/>
      <c r="BJ1439" s="41"/>
      <c r="BK1439" s="41"/>
      <c r="BM1439" s="41"/>
      <c r="BN1439" s="41"/>
      <c r="BO1439" s="41"/>
      <c r="BP1439" s="41"/>
      <c r="BQ1439" s="41"/>
      <c r="BR1439" s="69"/>
      <c r="BS1439" s="41"/>
      <c r="BT1439" s="41"/>
      <c r="BU1439" s="41"/>
      <c r="BV1439" s="41"/>
      <c r="BW1439" s="41"/>
      <c r="BX1439" s="41"/>
      <c r="BY1439" s="41"/>
      <c r="BZ1439" s="41"/>
      <c r="CA1439" s="41"/>
      <c r="CB1439" s="41"/>
    </row>
    <row r="1440" spans="1:80" s="182" customFormat="1">
      <c r="A1440" s="33"/>
      <c r="B1440" s="34"/>
      <c r="C1440" s="34"/>
      <c r="D1440" s="35"/>
      <c r="E1440" s="35"/>
      <c r="F1440" s="35"/>
      <c r="G1440" s="35"/>
      <c r="H1440" s="35"/>
      <c r="I1440" s="33"/>
      <c r="J1440" s="36"/>
      <c r="K1440" s="98"/>
      <c r="L1440" s="36"/>
      <c r="M1440" s="36"/>
      <c r="N1440" s="33"/>
      <c r="O1440" s="33"/>
      <c r="P1440" s="33"/>
      <c r="Q1440" s="36"/>
      <c r="R1440" s="37"/>
      <c r="S1440" s="35"/>
      <c r="T1440" s="35"/>
      <c r="U1440" s="35"/>
      <c r="V1440" s="38"/>
      <c r="W1440" s="35"/>
      <c r="X1440" s="39"/>
      <c r="Y1440" s="39"/>
      <c r="Z1440" s="39"/>
      <c r="AA1440" s="33"/>
      <c r="AB1440" s="33"/>
      <c r="AC1440" s="80"/>
      <c r="AD1440" s="33"/>
      <c r="AE1440" s="33"/>
      <c r="AF1440" s="33"/>
      <c r="AG1440" s="33"/>
      <c r="AH1440" s="33"/>
      <c r="AI1440" s="33"/>
      <c r="AJ1440" s="33"/>
      <c r="AK1440" s="33"/>
      <c r="AL1440" s="33"/>
      <c r="AM1440" s="40"/>
      <c r="AN1440" s="39"/>
      <c r="AO1440" s="33"/>
      <c r="AP1440" s="33"/>
      <c r="AQ1440" s="33"/>
      <c r="AR1440" s="33"/>
      <c r="AS1440" s="33"/>
      <c r="AT1440" s="33"/>
      <c r="AU1440" s="33"/>
      <c r="AV1440" s="33"/>
      <c r="AW1440" s="40"/>
      <c r="AX1440" s="33"/>
      <c r="AY1440" s="33"/>
      <c r="AZ1440" s="40"/>
      <c r="BA1440" s="33"/>
      <c r="BB1440" s="33"/>
      <c r="BC1440" s="33"/>
      <c r="BD1440" s="40"/>
      <c r="BE1440" s="68"/>
      <c r="BF1440" s="68"/>
      <c r="BG1440" s="68"/>
      <c r="BH1440" s="68"/>
      <c r="BI1440" s="75"/>
      <c r="BJ1440" s="41"/>
      <c r="BK1440" s="41"/>
      <c r="BL1440" s="76"/>
      <c r="BM1440" s="41"/>
      <c r="BN1440" s="41"/>
      <c r="BO1440" s="41"/>
      <c r="BP1440" s="41"/>
      <c r="BQ1440" s="41"/>
      <c r="BR1440" s="69"/>
      <c r="BS1440" s="41"/>
      <c r="BT1440" s="41"/>
      <c r="BU1440" s="41"/>
      <c r="BV1440" s="41"/>
      <c r="BW1440" s="41"/>
      <c r="BX1440" s="41"/>
      <c r="BY1440" s="41"/>
      <c r="BZ1440" s="41"/>
      <c r="CA1440" s="41"/>
      <c r="CB1440" s="41"/>
    </row>
  </sheetData>
  <sheetProtection formatCells="0" formatColumns="0" formatRows="0" insertRows="0" deleteRows="0" sort="0" autoFilter="0" pivotTables="0"/>
  <dataConsolidate/>
  <mergeCells count="31">
    <mergeCell ref="A4:A5"/>
    <mergeCell ref="D4:D5"/>
    <mergeCell ref="E4:E5"/>
    <mergeCell ref="F4:F5"/>
    <mergeCell ref="B4:B5"/>
    <mergeCell ref="C4:C5"/>
    <mergeCell ref="G4:G5"/>
    <mergeCell ref="J4:J5"/>
    <mergeCell ref="L4:L5"/>
    <mergeCell ref="M4:M5"/>
    <mergeCell ref="BD4:BD5"/>
    <mergeCell ref="BA4:BC4"/>
    <mergeCell ref="Z4:Z5"/>
    <mergeCell ref="N4:N5"/>
    <mergeCell ref="O4:O5"/>
    <mergeCell ref="AO4:AV4"/>
    <mergeCell ref="AZ4:AZ5"/>
    <mergeCell ref="AX4:AY4"/>
    <mergeCell ref="H4:H5"/>
    <mergeCell ref="I4:I5"/>
    <mergeCell ref="S4:V4"/>
    <mergeCell ref="W4:W5"/>
    <mergeCell ref="AA4:AL4"/>
    <mergeCell ref="AM4:AM5"/>
    <mergeCell ref="AN4:AN5"/>
    <mergeCell ref="AW4:AW5"/>
    <mergeCell ref="P4:P5"/>
    <mergeCell ref="R4:R5"/>
    <mergeCell ref="Q4:Q5"/>
    <mergeCell ref="X4:X5"/>
    <mergeCell ref="Y4:Y5"/>
  </mergeCells>
  <conditionalFormatting sqref="BS9:CA61">
    <cfRule type="containsText" dxfId="197" priority="87" operator="containsText" text="false">
      <formula>NOT(ISERROR(SEARCH("false",BS9)))</formula>
    </cfRule>
  </conditionalFormatting>
  <dataValidations count="12">
    <dataValidation operator="greaterThan" allowBlank="1" showInputMessage="1" showErrorMessage="1" sqref="BD65:BI1048576 AM65:AN1048576 AW65:AW1048576 AZ8 AZ65:AZ1048576 BE4:BI4 BD8 AM8:AN8 AW8 AW4:AW6 AM4:AN6 BD4:BD6 AZ4:AZ6 X8:Z8 X4:Z6"/>
    <dataValidation type="list" allowBlank="1" showInputMessage="1" showErrorMessage="1" sqref="L7:M7 L9:M63">
      <formula1>pasirinkti</formula1>
    </dataValidation>
    <dataValidation type="list" allowBlank="1" showInputMessage="1" showErrorMessage="1" errorTitle="Klaida" error="Įvedėte netinkamą reikšmę. Pasirinkite iš sąrašo" sqref="J7 J9:J63">
      <formula1>Kategorijos</formula1>
    </dataValidation>
    <dataValidation type="whole" operator="greaterThanOrEqual" allowBlank="1" showInputMessage="1" showErrorMessage="1" sqref="O7:R7 O9:R63">
      <formula1>0</formula1>
    </dataValidation>
    <dataValidation type="list" allowBlank="1" showInputMessage="1" showErrorMessage="1" sqref="H7 H9:H63">
      <formula1>amžius</formula1>
    </dataValidation>
    <dataValidation type="list" allowBlank="1" showInputMessage="1" showErrorMessage="1" sqref="I7 I9:I63">
      <formula1>Kategorijos</formula1>
    </dataValidation>
    <dataValidation type="list" allowBlank="1" showInputMessage="1" showErrorMessage="1" sqref="N7 N9:N63">
      <formula1>studentai</formula1>
    </dataValidation>
    <dataValidation type="list" allowBlank="1" showInputMessage="1" showErrorMessage="1" sqref="E2 D7 D9:D63">
      <formula1>savivaldybes</formula1>
    </dataValidation>
    <dataValidation type="list" allowBlank="1" showInputMessage="1" showErrorMessage="1" sqref="B7 B9:B63">
      <formula1>atranka</formula1>
    </dataValidation>
    <dataValidation type="list" errorStyle="warning" allowBlank="1" showInputMessage="1" showErrorMessage="1" errorTitle="Klaida" error="Tokios meno šakos, žanro nėra tarp parinkčių" sqref="F7 F9:F63">
      <formula1>Meno_šaka</formula1>
    </dataValidation>
    <dataValidation type="list" errorStyle="warning" allowBlank="1" showInputMessage="1" showErrorMessage="1" errorTitle="Klaida" error="Įvedėte netinkamą reikšmę. Pasirinkite iš sąrašo" sqref="G7 G9:G63">
      <formula1>INDIRECT(SUBSTITUTE(F7," ",""))</formula1>
    </dataValidation>
    <dataValidation allowBlank="1" showInputMessage="1" showErrorMessage="1" errorTitle="Klaida" error="Įvedėte netinkamą reikšmę. Pasirinkite iš sąrašo" sqref="K7 K9:K63"/>
  </dataValidations>
  <hyperlinks>
    <hyperlink ref="V46" r:id="rId1"/>
    <hyperlink ref="V53" r:id="rId2"/>
    <hyperlink ref="V17" r:id="rId3"/>
    <hyperlink ref="V19" r:id="rId4"/>
    <hyperlink ref="V21" r:id="rId5"/>
    <hyperlink ref="V52" r:id="rId6"/>
    <hyperlink ref="V27" r:id="rId7"/>
    <hyperlink ref="V48" r:id="rId8"/>
    <hyperlink ref="V22" r:id="rId9"/>
    <hyperlink ref="V40" r:id="rId10"/>
    <hyperlink ref="V50" r:id="rId11"/>
    <hyperlink ref="V55" r:id="rId12"/>
    <hyperlink ref="V20" r:id="rId13"/>
    <hyperlink ref="V11" r:id="rId14"/>
  </hyperlinks>
  <pageMargins left="0.39370078740157483" right="0.39370078740157483" top="0.39370078740157483" bottom="0.39370078740157483" header="0" footer="0"/>
  <pageSetup paperSize="9" scale="32" fitToHeight="0" orientation="landscape" r:id="rId15"/>
  <headerFooter>
    <oddFooter>&amp;R&amp;P</oddFooter>
  </headerFooter>
  <drawing r:id="rId16"/>
  <tableParts count="1"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codeName="Lapas32">
    <pageSetUpPr fitToPage="1"/>
  </sheetPr>
  <dimension ref="A1:O168"/>
  <sheetViews>
    <sheetView topLeftCell="A6" workbookViewId="0">
      <selection activeCell="A9" sqref="A9"/>
    </sheetView>
  </sheetViews>
  <sheetFormatPr defaultRowHeight="15"/>
  <cols>
    <col min="1" max="1" width="5.140625" style="4" customWidth="1"/>
    <col min="2" max="2" width="17.42578125" style="4" customWidth="1"/>
    <col min="3" max="3" width="27" style="30" customWidth="1"/>
    <col min="4" max="4" width="29" style="30" customWidth="1"/>
    <col min="5" max="5" width="17.140625" style="30" customWidth="1"/>
    <col min="6" max="6" width="28.7109375" style="31" customWidth="1"/>
    <col min="7" max="7" width="7" style="31" customWidth="1"/>
    <col min="8" max="8" width="5.7109375" style="31" customWidth="1"/>
    <col min="9" max="11" width="5.7109375" style="4" customWidth="1"/>
    <col min="12" max="12" width="12.5703125" style="4" customWidth="1"/>
    <col min="13" max="13" width="27" style="4" customWidth="1"/>
    <col min="14" max="14" width="9" style="4" customWidth="1"/>
    <col min="15" max="15" width="14.42578125" style="4" customWidth="1"/>
    <col min="16" max="16384" width="9.140625" style="4"/>
  </cols>
  <sheetData>
    <row r="1" spans="1:15" ht="18.75">
      <c r="A1" s="129" t="e">
        <f ca="1">_xlfn.CONCAT("Pavienių dalyvių registracijos sąrašas. ",'Kolektyvų sąrašas'!E2)</f>
        <v>#NAME?</v>
      </c>
    </row>
    <row r="3" spans="1:15" ht="15" customHeight="1">
      <c r="A3" s="150">
        <v>1</v>
      </c>
      <c r="B3" s="150">
        <v>2</v>
      </c>
      <c r="C3" s="150">
        <v>3</v>
      </c>
      <c r="D3" s="150">
        <v>4</v>
      </c>
      <c r="E3" s="150">
        <v>5</v>
      </c>
      <c r="F3" s="151">
        <v>6</v>
      </c>
      <c r="G3" s="151">
        <v>7</v>
      </c>
      <c r="H3" s="234" t="s">
        <v>352</v>
      </c>
      <c r="I3" s="234"/>
      <c r="J3" s="234"/>
      <c r="K3" s="234"/>
      <c r="L3" s="150">
        <v>9</v>
      </c>
      <c r="M3" s="150">
        <v>10</v>
      </c>
      <c r="N3" s="150">
        <v>11</v>
      </c>
      <c r="O3" s="150">
        <v>12</v>
      </c>
    </row>
    <row r="4" spans="1:15" s="29" customFormat="1" ht="36">
      <c r="A4" s="152" t="s">
        <v>0</v>
      </c>
      <c r="B4" s="153" t="s">
        <v>210</v>
      </c>
      <c r="C4" s="153" t="s">
        <v>255</v>
      </c>
      <c r="D4" s="153" t="s">
        <v>257</v>
      </c>
      <c r="E4" s="153" t="s">
        <v>360</v>
      </c>
      <c r="F4" s="153" t="s">
        <v>256</v>
      </c>
      <c r="G4" s="156" t="s">
        <v>325</v>
      </c>
      <c r="H4" s="154" t="s">
        <v>350</v>
      </c>
      <c r="I4" s="154" t="s">
        <v>259</v>
      </c>
      <c r="J4" s="155" t="s">
        <v>260</v>
      </c>
      <c r="K4" s="155" t="s">
        <v>261</v>
      </c>
      <c r="L4" s="156" t="s">
        <v>14</v>
      </c>
      <c r="M4" s="153" t="s">
        <v>258</v>
      </c>
      <c r="N4" s="153" t="s">
        <v>672</v>
      </c>
      <c r="O4" s="155" t="s">
        <v>387</v>
      </c>
    </row>
    <row r="5" spans="1:15">
      <c r="A5" s="161"/>
      <c r="B5" s="161"/>
      <c r="C5" s="161"/>
      <c r="D5" s="161"/>
      <c r="E5" s="161"/>
      <c r="F5" s="161"/>
      <c r="G5" s="162"/>
      <c r="H5" s="162"/>
      <c r="I5" s="162"/>
      <c r="J5" s="162"/>
      <c r="K5" s="162"/>
      <c r="L5" s="160"/>
      <c r="M5" s="161"/>
      <c r="N5" s="186"/>
      <c r="O5" s="161"/>
    </row>
    <row r="168" spans="1:15" s="115" customFormat="1">
      <c r="A168" s="4"/>
      <c r="B168" s="4"/>
      <c r="C168" s="30"/>
      <c r="D168" s="30"/>
      <c r="E168" s="30"/>
      <c r="F168" s="31"/>
      <c r="G168" s="31"/>
      <c r="H168" s="31"/>
      <c r="I168" s="4"/>
      <c r="J168" s="4"/>
      <c r="K168" s="4"/>
      <c r="L168" s="4"/>
      <c r="M168" s="4"/>
      <c r="N168" s="4"/>
      <c r="O168" s="4"/>
    </row>
  </sheetData>
  <mergeCells count="1">
    <mergeCell ref="H3:K3"/>
  </mergeCells>
  <conditionalFormatting sqref="C5">
    <cfRule type="duplicateValues" dxfId="102" priority="88"/>
  </conditionalFormatting>
  <dataValidations count="10">
    <dataValidation type="list" allowBlank="1" showInputMessage="1" showErrorMessage="1" sqref="B64880 B130416 B195952 B261488 B327024 B392560 B458096 B523632 B589168 B654704 B720240 B785776 B851312 B916848 B982384 B64847:B64848 B130383:B130384 B195919:B195920 B261455:B261456 B326991:B326992 B392527:B392528 B458063:B458064 B523599:B523600 B589135:B589136 B654671:B654672 B720207:B720208 B785743:B785744 B851279:B851280 B916815:B916816 B982351:B982352 B64859:B64862 B130395:B130398 B195931:B195934 B261467:B261470 B327003:B327006 B392539:B392542 B458075:B458078 B523611:B523614 B589147:B589150 B654683:B654686 B720219:B720222 B785755:B785758 B851291:B851294 B916827:B916830 B982363:B982366 B64864:B64866 B130400:B130402 B195936:B195938 B261472:B261474 B327008:B327010 B392544:B392546 B458080:B458082 B523616:B523618 B589152:B589154 B654688:B654690 B720224:B720226 B785760:B785762 B851296:B851298 B916832:B916834 B982368:B982370 B64850:B64854 B130386:B130390 B195922:B195926 B261458:B261462 B326994:B326998 B392530:B392534 B458066:B458070 B523602:B523606 B589138:B589142 B654674:B654678 B720210:B720214 B785746:B785750 B851282:B851286 B916818:B916822 B982354:B982358">
      <formula1>miestai</formula1>
    </dataValidation>
    <dataValidation type="list" allowBlank="1" showInputMessage="1" showErrorMessage="1" sqref="F64847:H64848 F130383:H130384 F195919:H195920 F261455:H261456 F326991:H326992 F392527:H392528 F458063:H458064 F523599:H523600 F589135:H589136 F654671:H654672 F720207:H720208 F785743:H785744 F851279:H851280 F916815:H916816 F982351:H982352 F64850:H64851 F130386:H130387 F195922:H195923 F261458:H261459 F326994:H326995 F392530:H392531 F458066:H458067 F523602:H523603 F589138:H589139 F654674:H654675 F720210:H720211 F785746:H785747 F851282:H851283 F916818:H916819 F982354:H982355 E64847:E64880 E130383:E130416 E195919:E195952 E261455:E261488 E326991:E327024 E392527:E392560 E458063:E458096 E523599:E523632 E589135:E589168 E654671:E654704 E720207:E720240 E785743:E785776 E851279:E851312 E916815:E916848 E982351:E982384">
      <formula1>Meno_šaka</formula1>
    </dataValidation>
    <dataValidation type="list" allowBlank="1" showErrorMessage="1" sqref="B64858 B130394 B195930 B261466 B327002 B392538 B458074 B523610 B589146 B654682 B720218 B785754 B851290 B916826 B982362">
      <formula1>miestai</formula1>
      <formula2>0</formula2>
    </dataValidation>
    <dataValidation type="list" allowBlank="1" showInputMessage="1" showErrorMessage="1" sqref="B5">
      <formula1>savivaldybes</formula1>
    </dataValidation>
    <dataValidation type="list" allowBlank="1" showInputMessage="1" showErrorMessage="1" sqref="E5">
      <formula1>Pavienių_tipas</formula1>
    </dataValidation>
    <dataValidation allowBlank="1" showInputMessage="1" sqref="F5"/>
    <dataValidation type="whole" allowBlank="1" showInputMessage="1" sqref="G5">
      <formula1>1</formula1>
      <formula2>100</formula2>
    </dataValidation>
    <dataValidation type="list" allowBlank="1" showInputMessage="1" showErrorMessage="1" errorTitle="Netinkama reikšmė" error="Įvedėte netinkamą reikšmę. Pasirinkite iš sąrašo" sqref="N5 H5:K5">
      <formula1>pasirinkti</formula1>
    </dataValidation>
    <dataValidation type="list" allowBlank="1" showInputMessage="1" showErrorMessage="1" sqref="D5">
      <formula1>dalis</formula1>
    </dataValidation>
    <dataValidation type="list" allowBlank="1" showInputMessage="1" showErrorMessage="1" sqref="O5">
      <formula1>INDIRECT(LEFT(D5,4))</formula1>
    </dataValidation>
  </dataValidations>
  <pageMargins left="0.39370078740157483" right="0.39370078740157483" top="0.39370078740157483" bottom="0.39370078740157483" header="0" footer="0"/>
  <pageSetup paperSize="8" scale="81" fitToHeight="0" orientation="landscape" r:id="rId1"/>
  <headerFooter>
    <oddFooter>&amp;R&amp;P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F61"/>
  <sheetViews>
    <sheetView topLeftCell="A37" workbookViewId="0">
      <selection activeCell="G57" sqref="G57"/>
    </sheetView>
  </sheetViews>
  <sheetFormatPr defaultRowHeight="15"/>
  <cols>
    <col min="1" max="1" width="16.42578125" customWidth="1"/>
    <col min="3" max="3" width="10.5703125" customWidth="1"/>
    <col min="4" max="4" width="9.85546875" customWidth="1"/>
    <col min="5" max="5" width="9.7109375" customWidth="1"/>
  </cols>
  <sheetData>
    <row r="1" spans="1:6" ht="25.5">
      <c r="A1" s="187" t="s">
        <v>673</v>
      </c>
      <c r="B1" s="187" t="s">
        <v>674</v>
      </c>
      <c r="C1" s="187" t="s">
        <v>675</v>
      </c>
      <c r="D1" s="187" t="s">
        <v>676</v>
      </c>
      <c r="E1" s="187" t="s">
        <v>677</v>
      </c>
      <c r="F1" s="189" t="s">
        <v>679</v>
      </c>
    </row>
    <row r="2" spans="1:6">
      <c r="A2" s="209" t="s">
        <v>36</v>
      </c>
      <c r="B2" s="210">
        <v>3</v>
      </c>
      <c r="C2" s="210">
        <v>2</v>
      </c>
      <c r="D2" s="210">
        <v>2</v>
      </c>
      <c r="E2" s="211"/>
      <c r="F2" s="211">
        <f>SUM(B2:E2)</f>
        <v>7</v>
      </c>
    </row>
    <row r="3" spans="1:6">
      <c r="A3" s="209" t="s">
        <v>49</v>
      </c>
      <c r="B3" s="210">
        <v>5</v>
      </c>
      <c r="C3" s="210">
        <v>1</v>
      </c>
      <c r="D3" s="210">
        <v>3</v>
      </c>
      <c r="E3" s="211"/>
      <c r="F3" s="211">
        <f t="shared" ref="F3:F61" si="0">SUM(B3:E3)</f>
        <v>9</v>
      </c>
    </row>
    <row r="4" spans="1:6">
      <c r="A4" s="209" t="s">
        <v>53</v>
      </c>
      <c r="B4" s="210">
        <v>2</v>
      </c>
      <c r="C4" s="210">
        <v>1</v>
      </c>
      <c r="D4" s="210">
        <v>3</v>
      </c>
      <c r="E4" s="211"/>
      <c r="F4" s="211">
        <f t="shared" si="0"/>
        <v>6</v>
      </c>
    </row>
    <row r="5" spans="1:6">
      <c r="A5" s="209" t="s">
        <v>54</v>
      </c>
      <c r="B5" s="210">
        <v>4</v>
      </c>
      <c r="C5" s="210">
        <v>2</v>
      </c>
      <c r="D5" s="210">
        <v>3</v>
      </c>
      <c r="E5" s="211"/>
      <c r="F5" s="211">
        <f t="shared" si="0"/>
        <v>9</v>
      </c>
    </row>
    <row r="6" spans="1:6">
      <c r="A6" s="209" t="s">
        <v>55</v>
      </c>
      <c r="B6" s="212">
        <v>4</v>
      </c>
      <c r="C6" s="212">
        <v>1</v>
      </c>
      <c r="D6" s="212">
        <v>3</v>
      </c>
      <c r="E6" s="211"/>
      <c r="F6" s="211">
        <f t="shared" si="0"/>
        <v>8</v>
      </c>
    </row>
    <row r="7" spans="1:6">
      <c r="A7" s="209" t="s">
        <v>56</v>
      </c>
      <c r="B7" s="210">
        <v>4</v>
      </c>
      <c r="C7" s="210">
        <v>2</v>
      </c>
      <c r="D7" s="210">
        <v>3</v>
      </c>
      <c r="E7" s="211"/>
      <c r="F7" s="211">
        <f t="shared" si="0"/>
        <v>9</v>
      </c>
    </row>
    <row r="8" spans="1:6">
      <c r="A8" s="209" t="s">
        <v>57</v>
      </c>
      <c r="B8" s="210">
        <v>2</v>
      </c>
      <c r="C8" s="210">
        <v>1</v>
      </c>
      <c r="D8" s="210">
        <v>3</v>
      </c>
      <c r="E8" s="211"/>
      <c r="F8" s="211">
        <f t="shared" si="0"/>
        <v>6</v>
      </c>
    </row>
    <row r="9" spans="1:6">
      <c r="A9" s="209" t="s">
        <v>58</v>
      </c>
      <c r="B9" s="210">
        <v>3</v>
      </c>
      <c r="C9" s="210">
        <v>1</v>
      </c>
      <c r="D9" s="210">
        <v>2</v>
      </c>
      <c r="E9" s="211"/>
      <c r="F9" s="211">
        <f t="shared" si="0"/>
        <v>6</v>
      </c>
    </row>
    <row r="10" spans="1:6">
      <c r="A10" s="209" t="s">
        <v>59</v>
      </c>
      <c r="B10" s="210">
        <v>3</v>
      </c>
      <c r="C10" s="210">
        <v>1</v>
      </c>
      <c r="D10" s="210">
        <v>2</v>
      </c>
      <c r="E10" s="211"/>
      <c r="F10" s="211">
        <f t="shared" si="0"/>
        <v>6</v>
      </c>
    </row>
    <row r="11" spans="1:6">
      <c r="A11" s="209" t="s">
        <v>60</v>
      </c>
      <c r="B11" s="210">
        <v>6</v>
      </c>
      <c r="C11" s="210">
        <v>2</v>
      </c>
      <c r="D11" s="210">
        <v>4</v>
      </c>
      <c r="E11" s="211"/>
      <c r="F11" s="211">
        <f t="shared" si="0"/>
        <v>12</v>
      </c>
    </row>
    <row r="12" spans="1:6">
      <c r="A12" s="209" t="s">
        <v>61</v>
      </c>
      <c r="B12" s="210">
        <v>4</v>
      </c>
      <c r="C12" s="210">
        <v>1</v>
      </c>
      <c r="D12" s="210">
        <v>2</v>
      </c>
      <c r="E12" s="211"/>
      <c r="F12" s="211">
        <f t="shared" si="0"/>
        <v>7</v>
      </c>
    </row>
    <row r="13" spans="1:6">
      <c r="A13" s="209" t="s">
        <v>62</v>
      </c>
      <c r="B13" s="210">
        <v>4</v>
      </c>
      <c r="C13" s="210">
        <v>2</v>
      </c>
      <c r="D13" s="210">
        <v>4</v>
      </c>
      <c r="E13" s="211"/>
      <c r="F13" s="211">
        <f t="shared" si="0"/>
        <v>10</v>
      </c>
    </row>
    <row r="14" spans="1:6">
      <c r="A14" s="209" t="s">
        <v>64</v>
      </c>
      <c r="B14" s="210">
        <v>7</v>
      </c>
      <c r="C14" s="210">
        <v>2</v>
      </c>
      <c r="D14" s="210">
        <v>2</v>
      </c>
      <c r="E14" s="211"/>
      <c r="F14" s="211">
        <f t="shared" si="0"/>
        <v>11</v>
      </c>
    </row>
    <row r="15" spans="1:6">
      <c r="A15" s="209" t="s">
        <v>65</v>
      </c>
      <c r="B15" s="210">
        <v>3</v>
      </c>
      <c r="C15" s="210">
        <v>1</v>
      </c>
      <c r="D15" s="210">
        <v>2</v>
      </c>
      <c r="E15" s="211"/>
      <c r="F15" s="211">
        <f t="shared" si="0"/>
        <v>6</v>
      </c>
    </row>
    <row r="16" spans="1:6">
      <c r="A16" s="209" t="s">
        <v>66</v>
      </c>
      <c r="B16" s="210">
        <v>10</v>
      </c>
      <c r="C16" s="210">
        <v>6</v>
      </c>
      <c r="D16" s="210">
        <v>16</v>
      </c>
      <c r="E16" s="211"/>
      <c r="F16" s="211">
        <f t="shared" si="0"/>
        <v>32</v>
      </c>
    </row>
    <row r="17" spans="1:6">
      <c r="A17" s="209" t="s">
        <v>68</v>
      </c>
      <c r="B17" s="210">
        <v>5</v>
      </c>
      <c r="C17" s="210">
        <v>3</v>
      </c>
      <c r="D17" s="210">
        <v>6</v>
      </c>
      <c r="E17" s="211"/>
      <c r="F17" s="211">
        <f t="shared" si="0"/>
        <v>14</v>
      </c>
    </row>
    <row r="18" spans="1:6">
      <c r="A18" s="209" t="s">
        <v>69</v>
      </c>
      <c r="B18" s="210">
        <v>3</v>
      </c>
      <c r="C18" s="210">
        <v>1</v>
      </c>
      <c r="D18" s="210">
        <v>2</v>
      </c>
      <c r="E18" s="211"/>
      <c r="F18" s="211">
        <f t="shared" si="0"/>
        <v>6</v>
      </c>
    </row>
    <row r="19" spans="1:6">
      <c r="A19" s="209" t="s">
        <v>70</v>
      </c>
      <c r="B19" s="210">
        <v>4</v>
      </c>
      <c r="C19" s="210">
        <v>2</v>
      </c>
      <c r="D19" s="210">
        <v>4</v>
      </c>
      <c r="E19" s="211"/>
      <c r="F19" s="211">
        <f t="shared" si="0"/>
        <v>10</v>
      </c>
    </row>
    <row r="20" spans="1:6">
      <c r="A20" s="209" t="s">
        <v>71</v>
      </c>
      <c r="B20" s="210">
        <v>4</v>
      </c>
      <c r="C20" s="210">
        <v>1</v>
      </c>
      <c r="D20" s="210">
        <v>4</v>
      </c>
      <c r="E20" s="211"/>
      <c r="F20" s="211">
        <f t="shared" si="0"/>
        <v>9</v>
      </c>
    </row>
    <row r="21" spans="1:6">
      <c r="A21" s="209" t="s">
        <v>72</v>
      </c>
      <c r="B21" s="210">
        <v>8</v>
      </c>
      <c r="C21" s="210">
        <v>5</v>
      </c>
      <c r="D21" s="210">
        <v>10</v>
      </c>
      <c r="E21" s="211"/>
      <c r="F21" s="211">
        <f t="shared" si="0"/>
        <v>23</v>
      </c>
    </row>
    <row r="22" spans="1:6">
      <c r="A22" s="209" t="s">
        <v>73</v>
      </c>
      <c r="B22" s="210">
        <v>4</v>
      </c>
      <c r="C22" s="210">
        <v>3</v>
      </c>
      <c r="D22" s="210">
        <v>4</v>
      </c>
      <c r="E22" s="211"/>
      <c r="F22" s="211">
        <f t="shared" si="0"/>
        <v>11</v>
      </c>
    </row>
    <row r="23" spans="1:6">
      <c r="A23" s="209" t="s">
        <v>74</v>
      </c>
      <c r="B23" s="210">
        <v>10</v>
      </c>
      <c r="C23" s="210">
        <v>2</v>
      </c>
      <c r="D23" s="210">
        <v>6</v>
      </c>
      <c r="E23" s="211"/>
      <c r="F23" s="211">
        <f t="shared" si="0"/>
        <v>18</v>
      </c>
    </row>
    <row r="24" spans="1:6">
      <c r="A24" s="209" t="s">
        <v>75</v>
      </c>
      <c r="B24" s="210">
        <v>4</v>
      </c>
      <c r="C24" s="210">
        <v>2</v>
      </c>
      <c r="D24" s="210">
        <v>3</v>
      </c>
      <c r="E24" s="211"/>
      <c r="F24" s="211">
        <f t="shared" si="0"/>
        <v>9</v>
      </c>
    </row>
    <row r="25" spans="1:6">
      <c r="A25" s="209" t="s">
        <v>76</v>
      </c>
      <c r="B25" s="210">
        <v>6</v>
      </c>
      <c r="C25" s="210">
        <v>2</v>
      </c>
      <c r="D25" s="210">
        <v>5</v>
      </c>
      <c r="E25" s="211"/>
      <c r="F25" s="211">
        <f t="shared" si="0"/>
        <v>13</v>
      </c>
    </row>
    <row r="26" spans="1:6">
      <c r="A26" s="209" t="s">
        <v>77</v>
      </c>
      <c r="B26" s="210">
        <v>6</v>
      </c>
      <c r="C26" s="210">
        <v>2</v>
      </c>
      <c r="D26" s="210">
        <v>6</v>
      </c>
      <c r="E26" s="211"/>
      <c r="F26" s="211">
        <f t="shared" si="0"/>
        <v>14</v>
      </c>
    </row>
    <row r="27" spans="1:6">
      <c r="A27" s="209" t="s">
        <v>78</v>
      </c>
      <c r="B27" s="210">
        <v>4</v>
      </c>
      <c r="C27" s="210">
        <v>1</v>
      </c>
      <c r="D27" s="210">
        <v>4</v>
      </c>
      <c r="E27" s="211"/>
      <c r="F27" s="211">
        <f t="shared" si="0"/>
        <v>9</v>
      </c>
    </row>
    <row r="28" spans="1:6">
      <c r="A28" s="209" t="s">
        <v>79</v>
      </c>
      <c r="B28" s="210">
        <v>4</v>
      </c>
      <c r="C28" s="210">
        <v>2</v>
      </c>
      <c r="D28" s="210">
        <v>3</v>
      </c>
      <c r="E28" s="211"/>
      <c r="F28" s="211">
        <f t="shared" si="0"/>
        <v>9</v>
      </c>
    </row>
    <row r="29" spans="1:6">
      <c r="A29" s="209" t="s">
        <v>80</v>
      </c>
      <c r="B29" s="210">
        <v>2</v>
      </c>
      <c r="C29" s="210">
        <v>1</v>
      </c>
      <c r="D29" s="210">
        <v>2</v>
      </c>
      <c r="E29" s="211"/>
      <c r="F29" s="211">
        <f t="shared" si="0"/>
        <v>5</v>
      </c>
    </row>
    <row r="30" spans="1:6">
      <c r="A30" s="209" t="s">
        <v>81</v>
      </c>
      <c r="B30" s="210">
        <v>2</v>
      </c>
      <c r="C30" s="210">
        <v>1</v>
      </c>
      <c r="D30" s="210">
        <v>2</v>
      </c>
      <c r="E30" s="211"/>
      <c r="F30" s="211">
        <f t="shared" si="0"/>
        <v>5</v>
      </c>
    </row>
    <row r="31" spans="1:6">
      <c r="A31" s="209" t="s">
        <v>82</v>
      </c>
      <c r="B31" s="210">
        <v>3</v>
      </c>
      <c r="C31" s="210">
        <v>1</v>
      </c>
      <c r="D31" s="210">
        <v>3</v>
      </c>
      <c r="E31" s="211"/>
      <c r="F31" s="211">
        <f t="shared" si="0"/>
        <v>7</v>
      </c>
    </row>
    <row r="32" spans="1:6">
      <c r="A32" s="209" t="s">
        <v>83</v>
      </c>
      <c r="B32" s="210">
        <v>3</v>
      </c>
      <c r="C32" s="210">
        <v>1</v>
      </c>
      <c r="D32" s="210">
        <v>3</v>
      </c>
      <c r="E32" s="211"/>
      <c r="F32" s="211">
        <f t="shared" si="0"/>
        <v>7</v>
      </c>
    </row>
    <row r="33" spans="1:6">
      <c r="A33" s="209" t="s">
        <v>84</v>
      </c>
      <c r="B33" s="210">
        <v>8</v>
      </c>
      <c r="C33" s="210">
        <v>3</v>
      </c>
      <c r="D33" s="210">
        <v>6</v>
      </c>
      <c r="E33" s="211"/>
      <c r="F33" s="211">
        <f t="shared" si="0"/>
        <v>17</v>
      </c>
    </row>
    <row r="34" spans="1:6">
      <c r="A34" s="209" t="s">
        <v>85</v>
      </c>
      <c r="B34" s="210">
        <v>10</v>
      </c>
      <c r="C34" s="210">
        <v>5</v>
      </c>
      <c r="D34" s="210">
        <v>6</v>
      </c>
      <c r="E34" s="211"/>
      <c r="F34" s="211">
        <f t="shared" si="0"/>
        <v>21</v>
      </c>
    </row>
    <row r="35" spans="1:6">
      <c r="A35" s="209" t="s">
        <v>86</v>
      </c>
      <c r="B35" s="210">
        <v>4</v>
      </c>
      <c r="C35" s="210">
        <v>2</v>
      </c>
      <c r="D35" s="210">
        <v>4</v>
      </c>
      <c r="E35" s="211"/>
      <c r="F35" s="211">
        <f t="shared" si="0"/>
        <v>10</v>
      </c>
    </row>
    <row r="36" spans="1:6">
      <c r="A36" s="209" t="s">
        <v>87</v>
      </c>
      <c r="B36" s="210">
        <v>4</v>
      </c>
      <c r="C36" s="210">
        <v>2</v>
      </c>
      <c r="D36" s="210">
        <v>4</v>
      </c>
      <c r="E36" s="211"/>
      <c r="F36" s="211">
        <f t="shared" si="0"/>
        <v>10</v>
      </c>
    </row>
    <row r="37" spans="1:6">
      <c r="A37" s="209" t="s">
        <v>88</v>
      </c>
      <c r="B37" s="210">
        <v>4</v>
      </c>
      <c r="C37" s="210">
        <v>2</v>
      </c>
      <c r="D37" s="210">
        <v>2</v>
      </c>
      <c r="E37" s="211"/>
      <c r="F37" s="211">
        <f t="shared" si="0"/>
        <v>8</v>
      </c>
    </row>
    <row r="38" spans="1:6">
      <c r="A38" s="209" t="s">
        <v>89</v>
      </c>
      <c r="B38" s="210">
        <v>5</v>
      </c>
      <c r="C38" s="210">
        <v>2</v>
      </c>
      <c r="D38" s="210">
        <v>3</v>
      </c>
      <c r="E38" s="211"/>
      <c r="F38" s="211">
        <f t="shared" si="0"/>
        <v>10</v>
      </c>
    </row>
    <row r="39" spans="1:6">
      <c r="A39" s="209" t="s">
        <v>90</v>
      </c>
      <c r="B39" s="210">
        <v>4</v>
      </c>
      <c r="C39" s="210">
        <v>1</v>
      </c>
      <c r="D39" s="210">
        <v>3</v>
      </c>
      <c r="E39" s="211"/>
      <c r="F39" s="211">
        <f t="shared" si="0"/>
        <v>8</v>
      </c>
    </row>
    <row r="40" spans="1:6">
      <c r="A40" s="209" t="s">
        <v>91</v>
      </c>
      <c r="B40" s="210">
        <v>2</v>
      </c>
      <c r="C40" s="210">
        <v>0</v>
      </c>
      <c r="D40" s="210">
        <v>3</v>
      </c>
      <c r="E40" s="211"/>
      <c r="F40" s="211">
        <f t="shared" si="0"/>
        <v>5</v>
      </c>
    </row>
    <row r="41" spans="1:6">
      <c r="A41" s="209" t="s">
        <v>92</v>
      </c>
      <c r="B41" s="210">
        <v>4</v>
      </c>
      <c r="C41" s="210">
        <v>1</v>
      </c>
      <c r="D41" s="210">
        <v>3</v>
      </c>
      <c r="E41" s="211"/>
      <c r="F41" s="211">
        <f t="shared" si="0"/>
        <v>8</v>
      </c>
    </row>
    <row r="42" spans="1:6">
      <c r="A42" s="209" t="s">
        <v>93</v>
      </c>
      <c r="B42" s="210">
        <v>2</v>
      </c>
      <c r="C42" s="210">
        <v>1</v>
      </c>
      <c r="D42" s="210">
        <v>2</v>
      </c>
      <c r="E42" s="211"/>
      <c r="F42" s="211">
        <f t="shared" si="0"/>
        <v>5</v>
      </c>
    </row>
    <row r="43" spans="1:6">
      <c r="A43" s="209" t="s">
        <v>94</v>
      </c>
      <c r="B43" s="210">
        <v>4</v>
      </c>
      <c r="C43" s="210">
        <v>1</v>
      </c>
      <c r="D43" s="210">
        <v>3</v>
      </c>
      <c r="E43" s="211"/>
      <c r="F43" s="211">
        <f t="shared" si="0"/>
        <v>8</v>
      </c>
    </row>
    <row r="44" spans="1:6">
      <c r="A44" s="209" t="s">
        <v>95</v>
      </c>
      <c r="B44" s="210">
        <v>5</v>
      </c>
      <c r="C44" s="210">
        <v>1</v>
      </c>
      <c r="D44" s="210">
        <v>2</v>
      </c>
      <c r="E44" s="211"/>
      <c r="F44" s="211">
        <f t="shared" si="0"/>
        <v>8</v>
      </c>
    </row>
    <row r="45" spans="1:6">
      <c r="A45" s="209" t="s">
        <v>96</v>
      </c>
      <c r="B45" s="210">
        <v>10</v>
      </c>
      <c r="C45" s="210">
        <v>5</v>
      </c>
      <c r="D45" s="210">
        <v>10</v>
      </c>
      <c r="E45" s="211"/>
      <c r="F45" s="211">
        <f t="shared" si="0"/>
        <v>25</v>
      </c>
    </row>
    <row r="46" spans="1:6">
      <c r="A46" s="209" t="s">
        <v>97</v>
      </c>
      <c r="B46" s="210">
        <v>3</v>
      </c>
      <c r="C46" s="210">
        <v>2</v>
      </c>
      <c r="D46" s="210">
        <v>4</v>
      </c>
      <c r="E46" s="211"/>
      <c r="F46" s="211">
        <f t="shared" si="0"/>
        <v>9</v>
      </c>
    </row>
    <row r="47" spans="1:6">
      <c r="A47" s="209" t="s">
        <v>98</v>
      </c>
      <c r="B47" s="210">
        <v>7</v>
      </c>
      <c r="C47" s="213">
        <v>2</v>
      </c>
      <c r="D47" s="213">
        <v>3</v>
      </c>
      <c r="E47" s="211"/>
      <c r="F47" s="211">
        <f t="shared" si="0"/>
        <v>12</v>
      </c>
    </row>
    <row r="48" spans="1:6">
      <c r="A48" s="209" t="s">
        <v>99</v>
      </c>
      <c r="B48" s="210">
        <v>4</v>
      </c>
      <c r="C48" s="210">
        <v>2</v>
      </c>
      <c r="D48" s="210">
        <v>4</v>
      </c>
      <c r="E48" s="211"/>
      <c r="F48" s="211">
        <f t="shared" si="0"/>
        <v>10</v>
      </c>
    </row>
    <row r="49" spans="1:6">
      <c r="A49" s="209" t="s">
        <v>100</v>
      </c>
      <c r="B49" s="210">
        <v>4</v>
      </c>
      <c r="C49" s="210">
        <v>1</v>
      </c>
      <c r="D49" s="210">
        <v>3</v>
      </c>
      <c r="E49" s="211"/>
      <c r="F49" s="211">
        <f t="shared" si="0"/>
        <v>8</v>
      </c>
    </row>
    <row r="50" spans="1:6">
      <c r="A50" s="209" t="s">
        <v>101</v>
      </c>
      <c r="B50" s="210">
        <v>3</v>
      </c>
      <c r="C50" s="210">
        <v>1</v>
      </c>
      <c r="D50" s="210">
        <v>3</v>
      </c>
      <c r="E50" s="211"/>
      <c r="F50" s="211">
        <f t="shared" si="0"/>
        <v>7</v>
      </c>
    </row>
    <row r="51" spans="1:6">
      <c r="A51" s="209" t="s">
        <v>102</v>
      </c>
      <c r="B51" s="210">
        <v>3</v>
      </c>
      <c r="C51" s="210">
        <v>2</v>
      </c>
      <c r="D51" s="210">
        <v>4</v>
      </c>
      <c r="E51" s="211"/>
      <c r="F51" s="211">
        <f t="shared" si="0"/>
        <v>9</v>
      </c>
    </row>
    <row r="52" spans="1:6">
      <c r="A52" s="209" t="s">
        <v>103</v>
      </c>
      <c r="B52" s="210">
        <v>4</v>
      </c>
      <c r="C52" s="210">
        <v>6</v>
      </c>
      <c r="D52" s="210">
        <v>4</v>
      </c>
      <c r="E52" s="211"/>
      <c r="F52" s="211">
        <f t="shared" si="0"/>
        <v>14</v>
      </c>
    </row>
    <row r="53" spans="1:6">
      <c r="A53" s="209" t="s">
        <v>104</v>
      </c>
      <c r="B53" s="210">
        <v>6</v>
      </c>
      <c r="C53" s="210">
        <v>2</v>
      </c>
      <c r="D53" s="210">
        <v>2</v>
      </c>
      <c r="E53" s="211"/>
      <c r="F53" s="211">
        <f t="shared" si="0"/>
        <v>10</v>
      </c>
    </row>
    <row r="54" spans="1:6">
      <c r="A54" s="209" t="s">
        <v>105</v>
      </c>
      <c r="B54" s="210">
        <v>3</v>
      </c>
      <c r="C54" s="210">
        <v>1</v>
      </c>
      <c r="D54" s="210">
        <v>3</v>
      </c>
      <c r="E54" s="211"/>
      <c r="F54" s="211">
        <f t="shared" si="0"/>
        <v>7</v>
      </c>
    </row>
    <row r="55" spans="1:6">
      <c r="A55" s="209" t="s">
        <v>106</v>
      </c>
      <c r="B55" s="210">
        <v>6</v>
      </c>
      <c r="C55" s="210">
        <v>1</v>
      </c>
      <c r="D55" s="210">
        <v>4</v>
      </c>
      <c r="E55" s="211"/>
      <c r="F55" s="211">
        <f t="shared" si="0"/>
        <v>11</v>
      </c>
    </row>
    <row r="56" spans="1:6">
      <c r="A56" s="209" t="s">
        <v>107</v>
      </c>
      <c r="B56" s="210">
        <v>4</v>
      </c>
      <c r="C56" s="210">
        <v>1</v>
      </c>
      <c r="D56" s="210">
        <v>4</v>
      </c>
      <c r="E56" s="211"/>
      <c r="F56" s="211">
        <f t="shared" si="0"/>
        <v>9</v>
      </c>
    </row>
    <row r="57" spans="1:6">
      <c r="A57" s="209" t="s">
        <v>108</v>
      </c>
      <c r="B57" s="210">
        <v>8</v>
      </c>
      <c r="C57" s="210">
        <v>2</v>
      </c>
      <c r="D57" s="210">
        <v>4</v>
      </c>
      <c r="E57" s="211"/>
      <c r="F57" s="211">
        <f t="shared" si="0"/>
        <v>14</v>
      </c>
    </row>
    <row r="58" spans="1:6">
      <c r="A58" s="209" t="s">
        <v>109</v>
      </c>
      <c r="B58" s="210">
        <v>0</v>
      </c>
      <c r="C58" s="210">
        <v>0</v>
      </c>
      <c r="D58" s="210">
        <v>0</v>
      </c>
      <c r="E58" s="211"/>
      <c r="F58" s="211">
        <f t="shared" si="0"/>
        <v>0</v>
      </c>
    </row>
    <row r="59" spans="1:6">
      <c r="A59" s="209" t="s">
        <v>110</v>
      </c>
      <c r="B59" s="210">
        <v>4</v>
      </c>
      <c r="C59" s="210">
        <v>0</v>
      </c>
      <c r="D59" s="210">
        <v>0</v>
      </c>
      <c r="E59" s="211"/>
      <c r="F59" s="211">
        <f t="shared" si="0"/>
        <v>4</v>
      </c>
    </row>
    <row r="60" spans="1:6">
      <c r="A60" s="209" t="s">
        <v>111</v>
      </c>
      <c r="B60" s="210">
        <v>3</v>
      </c>
      <c r="C60" s="210">
        <v>2</v>
      </c>
      <c r="D60" s="210">
        <v>3</v>
      </c>
      <c r="E60" s="211"/>
      <c r="F60" s="211">
        <f t="shared" si="0"/>
        <v>8</v>
      </c>
    </row>
    <row r="61" spans="1:6">
      <c r="A61" s="209" t="s">
        <v>112</v>
      </c>
      <c r="B61" s="210">
        <v>4</v>
      </c>
      <c r="C61" s="210">
        <v>1</v>
      </c>
      <c r="D61" s="210">
        <v>3</v>
      </c>
      <c r="E61" s="211"/>
      <c r="F61" s="211">
        <f t="shared" si="0"/>
        <v>8</v>
      </c>
    </row>
  </sheetData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M55"/>
  <sheetViews>
    <sheetView workbookViewId="0">
      <selection activeCell="B14" sqref="B14"/>
    </sheetView>
  </sheetViews>
  <sheetFormatPr defaultRowHeight="15" outlineLevelCol="1"/>
  <cols>
    <col min="1" max="1" width="40.7109375" style="82" customWidth="1"/>
    <col min="2" max="6" width="11.140625" style="82" customWidth="1"/>
    <col min="7" max="7" width="9.140625" style="82"/>
    <col min="8" max="8" width="12.7109375" style="82" hidden="1" customWidth="1" outlineLevel="1"/>
    <col min="9" max="9" width="22.7109375" style="82" hidden="1" customWidth="1" outlineLevel="1"/>
    <col min="10" max="10" width="9.140625" style="82" hidden="1" customWidth="1" outlineLevel="1"/>
    <col min="11" max="11" width="12.7109375" style="82" hidden="1" customWidth="1" outlineLevel="1"/>
    <col min="12" max="12" width="38.7109375" style="82" hidden="1" customWidth="1" outlineLevel="1"/>
    <col min="13" max="13" width="9.140625" style="82" collapsed="1"/>
    <col min="14" max="16384" width="9.140625" style="82"/>
  </cols>
  <sheetData>
    <row r="1" spans="1:13" ht="18.75">
      <c r="A1" s="129" t="e">
        <f ca="1">_xlfn.CONCAT("Dalyvių registracijos sąrašo suvestinė. ",'Kolektyvų sąrašas'!E2)</f>
        <v>#NAME?</v>
      </c>
    </row>
    <row r="2" spans="1:13">
      <c r="A2" s="116"/>
      <c r="H2"/>
      <c r="I2"/>
      <c r="K2"/>
      <c r="L2"/>
    </row>
    <row r="3" spans="1:13">
      <c r="A3" s="147" t="s">
        <v>185</v>
      </c>
      <c r="B3" s="148">
        <f>GETPIVOTDATA("Kolektyvų skaičius",$A$19)</f>
        <v>53</v>
      </c>
      <c r="H3" s="100" t="s">
        <v>257</v>
      </c>
      <c r="I3" s="82" t="s">
        <v>202</v>
      </c>
      <c r="K3" s="100" t="s">
        <v>257</v>
      </c>
      <c r="L3" s="82" t="s">
        <v>351</v>
      </c>
    </row>
    <row r="4" spans="1:13">
      <c r="A4" s="147" t="s">
        <v>186</v>
      </c>
      <c r="B4" s="148">
        <f>GETPIVOTDATA("Dalyvių skaičius",$A$19)</f>
        <v>849</v>
      </c>
      <c r="C4" s="117"/>
      <c r="H4"/>
      <c r="I4"/>
    </row>
    <row r="5" spans="1:13">
      <c r="A5" s="147" t="s">
        <v>187</v>
      </c>
      <c r="B5" s="148">
        <f>GETPIVOTDATA("Vadovų skaičius",$A$19)</f>
        <v>62</v>
      </c>
      <c r="C5" s="117"/>
      <c r="H5" s="105" t="s">
        <v>357</v>
      </c>
      <c r="I5"/>
      <c r="K5" s="105" t="s">
        <v>357</v>
      </c>
    </row>
    <row r="6" spans="1:13">
      <c r="A6" s="147" t="s">
        <v>188</v>
      </c>
      <c r="B6" s="148">
        <f>GETPIVOTDATA("Lydinčiųjų skaičius",$A$19)</f>
        <v>6</v>
      </c>
      <c r="C6" s="117"/>
      <c r="H6" s="101">
        <v>0</v>
      </c>
      <c r="I6"/>
      <c r="K6" s="101">
        <v>0</v>
      </c>
    </row>
    <row r="7" spans="1:13">
      <c r="A7" s="114"/>
      <c r="B7" s="117"/>
      <c r="C7" s="117"/>
      <c r="H7"/>
      <c r="I7"/>
    </row>
    <row r="8" spans="1:13">
      <c r="A8" s="147" t="s">
        <v>592</v>
      </c>
      <c r="B8" s="148">
        <f>GETPIVOTDATA("Dalyvių skaičius",$K$5)</f>
        <v>0</v>
      </c>
      <c r="C8" s="117"/>
      <c r="H8"/>
      <c r="I8"/>
    </row>
    <row r="9" spans="1:13">
      <c r="A9" s="147" t="s">
        <v>678</v>
      </c>
      <c r="B9" s="148">
        <f>GETPIVOTDATA("Dalyvių skaičius",$H$5)</f>
        <v>0</v>
      </c>
      <c r="C9" s="117"/>
      <c r="H9"/>
      <c r="I9"/>
      <c r="J9" s="100"/>
      <c r="K9" s="100"/>
      <c r="L9" s="100"/>
      <c r="M9" s="100"/>
    </row>
    <row r="10" spans="1:13">
      <c r="A10" s="114"/>
      <c r="B10" s="117"/>
      <c r="C10" s="117"/>
      <c r="H10"/>
      <c r="I10"/>
    </row>
    <row r="11" spans="1:13">
      <c r="A11" s="147" t="s">
        <v>192</v>
      </c>
      <c r="B11" s="148">
        <f>LOOKUP('Kolektyvų sąrašas'!E2,Table1[Savivakdybė],Table1[Darbo grupė])</f>
        <v>5</v>
      </c>
      <c r="C11" s="117"/>
      <c r="H11"/>
      <c r="I11"/>
    </row>
    <row r="12" spans="1:13">
      <c r="A12" s="147" t="s">
        <v>193</v>
      </c>
      <c r="B12" s="148">
        <f>LOOKUP('Kolektyvų sąrašas'!E2,Table1[Savivakdybė],Table1[Medicinos personalas])</f>
        <v>3</v>
      </c>
      <c r="C12" s="117"/>
      <c r="H12"/>
      <c r="I12"/>
    </row>
    <row r="13" spans="1:13">
      <c r="A13" s="147" t="s">
        <v>194</v>
      </c>
      <c r="B13" s="148">
        <f>LOOKUP('Kolektyvų sąrašas'!E2,Table1[Savivakdybė],Table1[Policijos pareigūnai])</f>
        <v>6</v>
      </c>
      <c r="C13" s="117"/>
      <c r="H13"/>
      <c r="I13"/>
    </row>
    <row r="14" spans="1:13">
      <c r="A14" s="147" t="s">
        <v>195</v>
      </c>
      <c r="B14" s="148">
        <f>LOOKUP('Kolektyvų sąrašas'!E2,Table1[Savivakdybė],Table1[Vairuotojai])</f>
        <v>0</v>
      </c>
      <c r="C14" s="117"/>
      <c r="H14"/>
      <c r="I14"/>
    </row>
    <row r="15" spans="1:13">
      <c r="A15" s="114"/>
      <c r="B15" s="117"/>
      <c r="C15" s="117"/>
      <c r="H15"/>
      <c r="I15"/>
    </row>
    <row r="16" spans="1:13">
      <c r="A16" s="130" t="s">
        <v>643</v>
      </c>
      <c r="B16" s="149">
        <f>SUM(B4:B14)</f>
        <v>931</v>
      </c>
      <c r="C16" s="117"/>
      <c r="H16"/>
      <c r="I16"/>
    </row>
    <row r="17" spans="1:9">
      <c r="C17" s="117"/>
      <c r="H17"/>
      <c r="I17"/>
    </row>
    <row r="18" spans="1:9">
      <c r="H18"/>
      <c r="I18"/>
    </row>
    <row r="19" spans="1:9">
      <c r="A19"/>
      <c r="B19" s="100" t="s">
        <v>573</v>
      </c>
      <c r="C19"/>
      <c r="D19"/>
      <c r="E19"/>
      <c r="F19"/>
      <c r="H19"/>
      <c r="I19"/>
    </row>
    <row r="20" spans="1:9" ht="30">
      <c r="A20" s="142" t="s">
        <v>358</v>
      </c>
      <c r="B20" s="128" t="s">
        <v>361</v>
      </c>
      <c r="C20" s="128" t="s">
        <v>325</v>
      </c>
      <c r="D20" s="128" t="s">
        <v>362</v>
      </c>
      <c r="E20" s="128" t="s">
        <v>9</v>
      </c>
      <c r="F20" s="128" t="s">
        <v>661</v>
      </c>
      <c r="H20"/>
      <c r="I20"/>
    </row>
    <row r="21" spans="1:9">
      <c r="A21" s="143" t="s">
        <v>35</v>
      </c>
      <c r="B21" s="144">
        <v>10</v>
      </c>
      <c r="C21" s="144">
        <v>249</v>
      </c>
      <c r="D21" s="144">
        <v>13</v>
      </c>
      <c r="E21" s="144">
        <v>1</v>
      </c>
      <c r="F21" s="144">
        <v>263</v>
      </c>
      <c r="H21"/>
      <c r="I21"/>
    </row>
    <row r="22" spans="1:9">
      <c r="A22" s="143" t="s">
        <v>40</v>
      </c>
      <c r="B22" s="145">
        <v>13</v>
      </c>
      <c r="C22" s="145">
        <v>196</v>
      </c>
      <c r="D22" s="145">
        <v>15</v>
      </c>
      <c r="E22" s="145">
        <v>0</v>
      </c>
      <c r="F22" s="145">
        <v>211</v>
      </c>
      <c r="H22"/>
      <c r="I22"/>
    </row>
    <row r="23" spans="1:9">
      <c r="A23" s="143" t="s">
        <v>42</v>
      </c>
      <c r="B23" s="145">
        <v>2</v>
      </c>
      <c r="C23" s="145">
        <v>12</v>
      </c>
      <c r="D23" s="145">
        <v>2</v>
      </c>
      <c r="E23" s="145">
        <v>0</v>
      </c>
      <c r="F23" s="145">
        <v>14</v>
      </c>
      <c r="H23"/>
      <c r="I23"/>
    </row>
    <row r="24" spans="1:9">
      <c r="A24" s="143" t="s">
        <v>43</v>
      </c>
      <c r="B24" s="145">
        <v>1</v>
      </c>
      <c r="C24" s="145">
        <v>8</v>
      </c>
      <c r="D24" s="145">
        <v>2</v>
      </c>
      <c r="E24" s="145">
        <v>1</v>
      </c>
      <c r="F24" s="145">
        <v>11</v>
      </c>
      <c r="H24"/>
      <c r="I24"/>
    </row>
    <row r="25" spans="1:9" hidden="1">
      <c r="A25" s="143" t="s">
        <v>28</v>
      </c>
      <c r="B25" s="145">
        <v>10</v>
      </c>
      <c r="C25" s="145">
        <v>105</v>
      </c>
      <c r="D25" s="145">
        <v>10</v>
      </c>
      <c r="E25" s="145">
        <v>0</v>
      </c>
      <c r="F25" s="145">
        <v>115</v>
      </c>
      <c r="H25"/>
      <c r="I25"/>
    </row>
    <row r="26" spans="1:9">
      <c r="A26" s="143" t="s">
        <v>44</v>
      </c>
      <c r="B26" s="145">
        <v>12</v>
      </c>
      <c r="C26" s="145">
        <v>214</v>
      </c>
      <c r="D26" s="145">
        <v>13</v>
      </c>
      <c r="E26" s="145">
        <v>4</v>
      </c>
      <c r="F26" s="145">
        <v>231</v>
      </c>
      <c r="H26"/>
      <c r="I26"/>
    </row>
    <row r="27" spans="1:9">
      <c r="A27" s="143" t="s">
        <v>47</v>
      </c>
      <c r="B27" s="145">
        <v>3</v>
      </c>
      <c r="C27" s="145">
        <v>20</v>
      </c>
      <c r="D27" s="145">
        <v>3</v>
      </c>
      <c r="E27" s="145">
        <v>0</v>
      </c>
      <c r="F27" s="145">
        <v>23</v>
      </c>
      <c r="H27"/>
      <c r="I27"/>
    </row>
    <row r="28" spans="1:9">
      <c r="A28" s="143" t="s">
        <v>48</v>
      </c>
      <c r="B28" s="145">
        <v>2</v>
      </c>
      <c r="C28" s="145">
        <v>45</v>
      </c>
      <c r="D28" s="145">
        <v>4</v>
      </c>
      <c r="E28" s="145">
        <v>0</v>
      </c>
      <c r="F28" s="145">
        <v>49</v>
      </c>
    </row>
    <row r="29" spans="1:9">
      <c r="A29" s="143" t="s">
        <v>681</v>
      </c>
      <c r="B29" s="145">
        <v>0</v>
      </c>
      <c r="C29" s="145">
        <v>0</v>
      </c>
      <c r="D29" s="145">
        <v>0</v>
      </c>
      <c r="E29" s="145">
        <v>0</v>
      </c>
      <c r="F29" s="145">
        <v>0</v>
      </c>
    </row>
    <row r="30" spans="1:9">
      <c r="A30" s="143" t="s">
        <v>197</v>
      </c>
      <c r="B30" s="145">
        <v>53</v>
      </c>
      <c r="C30" s="145">
        <v>849</v>
      </c>
      <c r="D30" s="145">
        <v>62</v>
      </c>
      <c r="E30" s="145">
        <v>6</v>
      </c>
      <c r="F30" s="145">
        <v>917</v>
      </c>
    </row>
    <row r="31" spans="1:9">
      <c r="A31"/>
      <c r="B31"/>
      <c r="C31"/>
      <c r="D31"/>
      <c r="E31"/>
      <c r="F31"/>
    </row>
    <row r="32" spans="1:9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7" spans="1:6">
      <c r="A37"/>
      <c r="B37" s="100" t="s">
        <v>573</v>
      </c>
      <c r="C37"/>
      <c r="D37"/>
      <c r="E37"/>
      <c r="F37"/>
    </row>
    <row r="38" spans="1:6" ht="30">
      <c r="A38" s="142" t="s">
        <v>7</v>
      </c>
      <c r="B38" s="128" t="s">
        <v>361</v>
      </c>
      <c r="C38" s="128" t="s">
        <v>325</v>
      </c>
      <c r="D38" s="128" t="s">
        <v>362</v>
      </c>
      <c r="E38" s="128" t="s">
        <v>9</v>
      </c>
      <c r="F38" s="128" t="s">
        <v>661</v>
      </c>
    </row>
    <row r="39" spans="1:6">
      <c r="A39" s="143" t="s">
        <v>41</v>
      </c>
      <c r="B39" s="145">
        <v>2</v>
      </c>
      <c r="C39" s="145">
        <v>45</v>
      </c>
      <c r="D39" s="145">
        <v>2</v>
      </c>
      <c r="E39" s="145">
        <v>0</v>
      </c>
      <c r="F39" s="145">
        <v>47</v>
      </c>
    </row>
    <row r="40" spans="1:6">
      <c r="A40" s="143" t="s">
        <v>37</v>
      </c>
      <c r="B40" s="145">
        <v>36</v>
      </c>
      <c r="C40" s="145">
        <v>528</v>
      </c>
      <c r="D40" s="145">
        <v>38</v>
      </c>
      <c r="E40" s="145">
        <v>0</v>
      </c>
      <c r="F40" s="145">
        <v>566</v>
      </c>
    </row>
    <row r="41" spans="1:6">
      <c r="A41" s="143" t="s">
        <v>38</v>
      </c>
      <c r="B41" s="145">
        <v>15</v>
      </c>
      <c r="C41" s="145">
        <v>276</v>
      </c>
      <c r="D41" s="145">
        <v>22</v>
      </c>
      <c r="E41" s="145">
        <v>6</v>
      </c>
      <c r="F41" s="145">
        <v>304</v>
      </c>
    </row>
    <row r="42" spans="1:6">
      <c r="A42" s="143" t="s">
        <v>681</v>
      </c>
      <c r="B42" s="145">
        <v>0</v>
      </c>
      <c r="C42" s="145">
        <v>0</v>
      </c>
      <c r="D42" s="145">
        <v>0</v>
      </c>
      <c r="E42" s="145">
        <v>0</v>
      </c>
      <c r="F42" s="145">
        <v>0</v>
      </c>
    </row>
    <row r="43" spans="1:6" hidden="1">
      <c r="A43" s="143" t="s">
        <v>197</v>
      </c>
      <c r="B43" s="145">
        <v>53</v>
      </c>
      <c r="C43" s="145">
        <v>849</v>
      </c>
      <c r="D43" s="145">
        <v>62</v>
      </c>
      <c r="E43" s="145">
        <v>6</v>
      </c>
      <c r="F43" s="145">
        <v>917</v>
      </c>
    </row>
    <row r="46" spans="1:6" ht="30">
      <c r="A46" s="146" t="s">
        <v>593</v>
      </c>
      <c r="B46" s="127"/>
    </row>
    <row r="47" spans="1:6">
      <c r="A47" s="143" t="s">
        <v>372</v>
      </c>
      <c r="B47" s="145">
        <v>211</v>
      </c>
    </row>
    <row r="48" spans="1:6">
      <c r="A48" s="143" t="s">
        <v>373</v>
      </c>
      <c r="B48" s="145">
        <v>14</v>
      </c>
    </row>
    <row r="49" spans="1:2">
      <c r="A49" s="143" t="s">
        <v>374</v>
      </c>
      <c r="B49" s="145">
        <v>0</v>
      </c>
    </row>
    <row r="50" spans="1:2">
      <c r="A50" s="143" t="s">
        <v>375</v>
      </c>
      <c r="B50" s="145">
        <v>148</v>
      </c>
    </row>
    <row r="51" spans="1:2">
      <c r="A51" s="143" t="s">
        <v>368</v>
      </c>
      <c r="B51" s="145">
        <v>23</v>
      </c>
    </row>
    <row r="52" spans="1:2">
      <c r="A52" s="143" t="s">
        <v>369</v>
      </c>
      <c r="B52" s="145">
        <v>231</v>
      </c>
    </row>
    <row r="53" spans="1:2">
      <c r="A53" s="143" t="s">
        <v>370</v>
      </c>
      <c r="B53" s="145">
        <v>49</v>
      </c>
    </row>
    <row r="54" spans="1:2">
      <c r="A54" s="143" t="s">
        <v>371</v>
      </c>
      <c r="B54" s="145">
        <v>290</v>
      </c>
    </row>
    <row r="55" spans="1:2">
      <c r="B55" s="116"/>
    </row>
  </sheetData>
  <pageMargins left="0.39370078740157483" right="0.39370078740157483" top="0.39370078740157483" bottom="0.39370078740157483" header="0" footer="0"/>
  <pageSetup paperSize="9" scale="96" orientation="portrait" r:id="rId6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22</vt:i4>
      </vt:variant>
    </vt:vector>
  </HeadingPairs>
  <TitlesOfParts>
    <vt:vector size="27" baseType="lpstr">
      <vt:lpstr>parinktys</vt:lpstr>
      <vt:lpstr>Kolektyvų sąrašas</vt:lpstr>
      <vt:lpstr>Pavienių sąrašas</vt:lpstr>
      <vt:lpstr>delegacija</vt:lpstr>
      <vt:lpstr>Suvestinė</vt:lpstr>
      <vt:lpstr>'Pavienių sąrašas'!_FiltruotiDuomenųBazę</vt:lpstr>
      <vt:lpstr>amžius</vt:lpstr>
      <vt:lpstr>atranka</vt:lpstr>
      <vt:lpstr>Choras</vt:lpstr>
      <vt:lpstr>dalis</vt:lpstr>
      <vt:lpstr>Folk</vt:lpstr>
      <vt:lpstr>Kategorijos</vt:lpstr>
      <vt:lpstr>LiaudiesInstrumentųAnsamblis</vt:lpstr>
      <vt:lpstr>MėgėjųTeatras</vt:lpstr>
      <vt:lpstr>Meno_šaka</vt:lpstr>
      <vt:lpstr>pasirinkti</vt:lpstr>
      <vt:lpstr>Pavienių_tipas</vt:lpstr>
      <vt:lpstr>savivaldybes</vt:lpstr>
      <vt:lpstr>skaiciai15</vt:lpstr>
      <vt:lpstr>delegacija!Spausdinimo_sritis</vt:lpstr>
      <vt:lpstr>'Kolektyvų sąrašas'!Spausdinimo_sritis</vt:lpstr>
      <vt:lpstr>'Kolektyvų sąrašas'!Spausdinti_pavadinimus</vt:lpstr>
      <vt:lpstr>'Pavienių sąrašas'!Spausdinti_pavadinimus</vt:lpstr>
      <vt:lpstr>studentai</vt:lpstr>
      <vt:lpstr>teritorija</vt:lpstr>
      <vt:lpstr>vadovu_sk</vt:lpstr>
      <vt:lpstr>VokalinisAnsamblis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Lauksmina</dc:creator>
  <cp:lastModifiedBy>Violeta</cp:lastModifiedBy>
  <cp:lastPrinted>2018-05-15T07:14:11Z</cp:lastPrinted>
  <dcterms:created xsi:type="dcterms:W3CDTF">2017-05-01T14:20:21Z</dcterms:created>
  <dcterms:modified xsi:type="dcterms:W3CDTF">2018-06-14T11:29:00Z</dcterms:modified>
</cp:coreProperties>
</file>