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ar\Desktop\Tarybos sprendimas 2018-01-31 Nr. TS-3\"/>
    </mc:Choice>
  </mc:AlternateContent>
  <xr:revisionPtr revIDLastSave="0" documentId="8_{37D7B603-4ECD-4D32-986E-F7F4D1B0D36D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2018 m.   biudžetas " sheetId="3" r:id="rId1"/>
  </sheets>
  <calcPr calcId="162913"/>
</workbook>
</file>

<file path=xl/calcChain.xml><?xml version="1.0" encoding="utf-8"?>
<calcChain xmlns="http://schemas.openxmlformats.org/spreadsheetml/2006/main">
  <c r="H14" i="3" l="1"/>
  <c r="H17" i="3" s="1"/>
  <c r="D91" i="3"/>
  <c r="E91" i="3" s="1"/>
  <c r="D93" i="3"/>
  <c r="E93" i="3" s="1"/>
  <c r="I17" i="3"/>
  <c r="G26" i="3"/>
  <c r="I141" i="3"/>
  <c r="G135" i="3"/>
  <c r="H135" i="3"/>
  <c r="H145" i="3"/>
  <c r="F141" i="3"/>
  <c r="D136" i="3"/>
  <c r="E136" i="3" s="1"/>
  <c r="G39" i="3"/>
  <c r="H26" i="3"/>
  <c r="F17" i="3"/>
  <c r="H51" i="3"/>
  <c r="H141" i="3"/>
  <c r="I150" i="3"/>
  <c r="J150" i="3"/>
  <c r="K150" i="3"/>
  <c r="L150" i="3"/>
  <c r="D153" i="3"/>
  <c r="E153" i="3" s="1"/>
  <c r="I135" i="3"/>
  <c r="D135" i="3" s="1"/>
  <c r="D95" i="3"/>
  <c r="E95" i="3"/>
  <c r="H150" i="3"/>
  <c r="F135" i="3"/>
  <c r="L135" i="3"/>
  <c r="J135" i="3"/>
  <c r="K135" i="3"/>
  <c r="D133" i="3"/>
  <c r="E133" i="3" s="1"/>
  <c r="D97" i="3"/>
  <c r="E97" i="3" s="1"/>
  <c r="D96" i="3"/>
  <c r="E96" i="3" s="1"/>
  <c r="D84" i="3"/>
  <c r="E84" i="3" s="1"/>
  <c r="D78" i="3"/>
  <c r="E78" i="3" s="1"/>
  <c r="D71" i="3"/>
  <c r="E71" i="3" s="1"/>
  <c r="D73" i="3"/>
  <c r="E73" i="3" s="1"/>
  <c r="D74" i="3"/>
  <c r="E74" i="3" s="1"/>
  <c r="D69" i="3"/>
  <c r="E69" i="3" s="1"/>
  <c r="D76" i="3"/>
  <c r="E76" i="3" s="1"/>
  <c r="D77" i="3"/>
  <c r="E77" i="3" s="1"/>
  <c r="D33" i="3"/>
  <c r="E33" i="3" s="1"/>
  <c r="E35" i="3" s="1"/>
  <c r="D70" i="3"/>
  <c r="E70" i="3" s="1"/>
  <c r="G51" i="3"/>
  <c r="L51" i="3"/>
  <c r="F51" i="3"/>
  <c r="J51" i="3"/>
  <c r="K51" i="3"/>
  <c r="D49" i="3"/>
  <c r="E49" i="3" s="1"/>
  <c r="D44" i="3"/>
  <c r="E44" i="3" s="1"/>
  <c r="D45" i="3"/>
  <c r="E45" i="3" s="1"/>
  <c r="D46" i="3"/>
  <c r="E46" i="3" s="1"/>
  <c r="D127" i="3"/>
  <c r="E127" i="3" s="1"/>
  <c r="D128" i="3"/>
  <c r="E128" i="3" s="1"/>
  <c r="D129" i="3"/>
  <c r="E129" i="3" s="1"/>
  <c r="D130" i="3"/>
  <c r="E130" i="3" s="1"/>
  <c r="D94" i="3"/>
  <c r="E94" i="3" s="1"/>
  <c r="D92" i="3"/>
  <c r="E92" i="3" s="1"/>
  <c r="D90" i="3"/>
  <c r="E90" i="3" s="1"/>
  <c r="D151" i="3"/>
  <c r="E151" i="3" s="1"/>
  <c r="D142" i="3"/>
  <c r="E142" i="3" s="1"/>
  <c r="K145" i="3"/>
  <c r="K17" i="3"/>
  <c r="D63" i="3"/>
  <c r="E63" i="3" s="1"/>
  <c r="G145" i="3"/>
  <c r="D18" i="3"/>
  <c r="E18" i="3" s="1"/>
  <c r="E20" i="3" s="1"/>
  <c r="D152" i="3"/>
  <c r="E152" i="3" s="1"/>
  <c r="G150" i="3"/>
  <c r="F150" i="3"/>
  <c r="L145" i="3"/>
  <c r="J145" i="3"/>
  <c r="I145" i="3"/>
  <c r="F145" i="3"/>
  <c r="D143" i="3"/>
  <c r="E143" i="3" s="1"/>
  <c r="L141" i="3"/>
  <c r="K141" i="3"/>
  <c r="J141" i="3"/>
  <c r="G141" i="3"/>
  <c r="D139" i="3"/>
  <c r="E139" i="3" s="1"/>
  <c r="D137" i="3"/>
  <c r="E137" i="3" s="1"/>
  <c r="D132" i="3"/>
  <c r="E132" i="3" s="1"/>
  <c r="D131" i="3"/>
  <c r="E131" i="3" s="1"/>
  <c r="D126" i="3"/>
  <c r="E126" i="3" s="1"/>
  <c r="D121" i="3"/>
  <c r="E121" i="3" s="1"/>
  <c r="D120" i="3"/>
  <c r="E120" i="3" s="1"/>
  <c r="D119" i="3"/>
  <c r="E119" i="3" s="1"/>
  <c r="D118" i="3"/>
  <c r="E118" i="3" s="1"/>
  <c r="D117" i="3"/>
  <c r="E117" i="3" s="1"/>
  <c r="D116" i="3"/>
  <c r="E116" i="3" s="1"/>
  <c r="D115" i="3"/>
  <c r="E115" i="3" s="1"/>
  <c r="D114" i="3"/>
  <c r="E114" i="3" s="1"/>
  <c r="D113" i="3"/>
  <c r="E113" i="3" s="1"/>
  <c r="D112" i="3"/>
  <c r="E112" i="3" s="1"/>
  <c r="D111" i="3"/>
  <c r="E111" i="3" s="1"/>
  <c r="D110" i="3"/>
  <c r="E110" i="3" s="1"/>
  <c r="D105" i="3"/>
  <c r="E105" i="3"/>
  <c r="D104" i="3"/>
  <c r="E104" i="3"/>
  <c r="D103" i="3"/>
  <c r="E103" i="3"/>
  <c r="D102" i="3"/>
  <c r="E102" i="3"/>
  <c r="D101" i="3"/>
  <c r="E101" i="3"/>
  <c r="D100" i="3"/>
  <c r="E100" i="3"/>
  <c r="D99" i="3"/>
  <c r="E99" i="3"/>
  <c r="D98" i="3"/>
  <c r="E98" i="3"/>
  <c r="D89" i="3"/>
  <c r="E89" i="3"/>
  <c r="D88" i="3"/>
  <c r="E88" i="3"/>
  <c r="D87" i="3"/>
  <c r="E87" i="3"/>
  <c r="D86" i="3"/>
  <c r="E86" i="3"/>
  <c r="D85" i="3"/>
  <c r="E85" i="3"/>
  <c r="D83" i="3"/>
  <c r="E83" i="3"/>
  <c r="D75" i="3"/>
  <c r="E75" i="3"/>
  <c r="D72" i="3"/>
  <c r="E72" i="3"/>
  <c r="D68" i="3"/>
  <c r="E68" i="3"/>
  <c r="D67" i="3"/>
  <c r="E67" i="3"/>
  <c r="D66" i="3"/>
  <c r="E66" i="3"/>
  <c r="D65" i="3"/>
  <c r="E65" i="3"/>
  <c r="D62" i="3"/>
  <c r="E62" i="3"/>
  <c r="D48" i="3"/>
  <c r="E48" i="3"/>
  <c r="D43" i="3"/>
  <c r="E43" i="3"/>
  <c r="D42" i="3"/>
  <c r="E42" i="3"/>
  <c r="D41" i="3"/>
  <c r="E41" i="3"/>
  <c r="D40" i="3"/>
  <c r="E40" i="3"/>
  <c r="L39" i="3"/>
  <c r="K39" i="3"/>
  <c r="J39" i="3"/>
  <c r="I39" i="3"/>
  <c r="H39" i="3"/>
  <c r="F39" i="3"/>
  <c r="D37" i="3"/>
  <c r="E37" i="3"/>
  <c r="D36" i="3"/>
  <c r="E36" i="3"/>
  <c r="E39" i="3" s="1"/>
  <c r="L35" i="3"/>
  <c r="K35" i="3"/>
  <c r="J35" i="3"/>
  <c r="I35" i="3"/>
  <c r="D35" i="3" s="1"/>
  <c r="H35" i="3"/>
  <c r="G35" i="3"/>
  <c r="F35" i="3"/>
  <c r="L32" i="3"/>
  <c r="L60" i="3"/>
  <c r="K32" i="3"/>
  <c r="J32" i="3"/>
  <c r="I32" i="3"/>
  <c r="D32" i="3" s="1"/>
  <c r="H32" i="3"/>
  <c r="G32" i="3"/>
  <c r="F32" i="3"/>
  <c r="D30" i="3"/>
  <c r="E30" i="3" s="1"/>
  <c r="E32" i="3" s="1"/>
  <c r="L29" i="3"/>
  <c r="K29" i="3"/>
  <c r="J29" i="3"/>
  <c r="I29" i="3"/>
  <c r="H29" i="3"/>
  <c r="D29" i="3" s="1"/>
  <c r="G29" i="3"/>
  <c r="F29" i="3"/>
  <c r="D27" i="3"/>
  <c r="E27" i="3" s="1"/>
  <c r="E29" i="3" s="1"/>
  <c r="L26" i="3"/>
  <c r="K26" i="3"/>
  <c r="J26" i="3"/>
  <c r="I26" i="3"/>
  <c r="F26" i="3"/>
  <c r="L20" i="3"/>
  <c r="K20" i="3"/>
  <c r="J20" i="3"/>
  <c r="I20" i="3"/>
  <c r="H20" i="3"/>
  <c r="D20" i="3" s="1"/>
  <c r="G20" i="3"/>
  <c r="F20" i="3"/>
  <c r="F154" i="3" s="1"/>
  <c r="L17" i="3"/>
  <c r="J17" i="3"/>
  <c r="G17" i="3"/>
  <c r="D64" i="3"/>
  <c r="E64" i="3" s="1"/>
  <c r="D146" i="3"/>
  <c r="E146" i="3"/>
  <c r="E150" i="3" s="1"/>
  <c r="D47" i="3"/>
  <c r="E47" i="3" s="1"/>
  <c r="I51" i="3"/>
  <c r="D138" i="3"/>
  <c r="E138" i="3" s="1"/>
  <c r="D21" i="3"/>
  <c r="E21" i="3" s="1"/>
  <c r="D61" i="3"/>
  <c r="E61" i="3"/>
  <c r="D141" i="3"/>
  <c r="G154" i="3"/>
  <c r="E51" i="3" l="1"/>
  <c r="L154" i="3"/>
  <c r="D39" i="3"/>
  <c r="D26" i="3"/>
  <c r="E26" i="3" s="1"/>
  <c r="D145" i="3"/>
  <c r="J154" i="3"/>
  <c r="K154" i="3"/>
  <c r="I154" i="3"/>
  <c r="D150" i="3"/>
  <c r="D51" i="3"/>
  <c r="E145" i="3"/>
  <c r="E135" i="3"/>
  <c r="E141" i="3"/>
  <c r="D17" i="3"/>
  <c r="H154" i="3"/>
  <c r="D14" i="3"/>
  <c r="E14" i="3" s="1"/>
  <c r="E17" i="3" s="1"/>
  <c r="E154" i="3" s="1"/>
  <c r="D154" i="3" l="1"/>
</calcChain>
</file>

<file path=xl/sharedStrings.xml><?xml version="1.0" encoding="utf-8"?>
<sst xmlns="http://schemas.openxmlformats.org/spreadsheetml/2006/main" count="245" uniqueCount="134">
  <si>
    <t xml:space="preserve">Programos </t>
  </si>
  <si>
    <t xml:space="preserve">Asignavimų </t>
  </si>
  <si>
    <t>Iš</t>
  </si>
  <si>
    <t>Iš jų:</t>
  </si>
  <si>
    <t>kodas</t>
  </si>
  <si>
    <t>pavadinimas</t>
  </si>
  <si>
    <t>valdytojas</t>
  </si>
  <si>
    <t>viso</t>
  </si>
  <si>
    <t>Biudžeto</t>
  </si>
  <si>
    <t>Spec. tiksl.</t>
  </si>
  <si>
    <t>Moksleivio</t>
  </si>
  <si>
    <t>Spec. progr.</t>
  </si>
  <si>
    <t>VIP</t>
  </si>
  <si>
    <t>(tūkst. Lt)</t>
  </si>
  <si>
    <t>Sandoriai</t>
  </si>
  <si>
    <t>lėšos</t>
  </si>
  <si>
    <t>dotacijos</t>
  </si>
  <si>
    <t>krep. lėšos</t>
  </si>
  <si>
    <t xml:space="preserve">Savivaldybės valdymo </t>
  </si>
  <si>
    <t>Savivaldybės administracija</t>
  </si>
  <si>
    <t>programa</t>
  </si>
  <si>
    <t>Iš viso programai</t>
  </si>
  <si>
    <t>Savivaldybės politikos</t>
  </si>
  <si>
    <t>įgyvendinimo programa</t>
  </si>
  <si>
    <t>Kauno rajono verslo plėtros</t>
  </si>
  <si>
    <t>ir investicijų programa</t>
  </si>
  <si>
    <t>Žemės ūkio programa</t>
  </si>
  <si>
    <t>Komunalinio ūkio plėtros</t>
  </si>
  <si>
    <t>ir priežiūros programa</t>
  </si>
  <si>
    <t>Turto administravimo</t>
  </si>
  <si>
    <t>Aplinkos ir sveikatinimo</t>
  </si>
  <si>
    <t>Kultūros plėtros</t>
  </si>
  <si>
    <t>Viešoji biblioteka</t>
  </si>
  <si>
    <t>Švietimo ir ugdymo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</si>
  <si>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</si>
  <si>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</si>
  <si>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</si>
  <si>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</si>
  <si>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</si>
  <si>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</si>
  <si>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</si>
  <si>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</si>
  <si>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</si>
  <si>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Babtų gimnazija</t>
  </si>
  <si>
    <t>Domeikavos gimnazija</t>
  </si>
  <si>
    <t>Garliavos meno mokykla</t>
  </si>
  <si>
    <t xml:space="preserve">Karmėlavos Balio Buračo gimnazija </t>
  </si>
  <si>
    <t>Raudondvario gimnazija</t>
  </si>
  <si>
    <t>Vilkijos gimnazija</t>
  </si>
  <si>
    <t>Čekiškės darželis</t>
  </si>
  <si>
    <t>Domeikavos lopšelis-darželis</t>
  </si>
  <si>
    <t>Ežerėlio lopšelis-darželis</t>
  </si>
  <si>
    <t>Kulautuvos lopšelis-darželis</t>
  </si>
  <si>
    <t>Lapių pagrindinė mokykla</t>
  </si>
  <si>
    <t>Linksmakalnio mokykla-darželis</t>
  </si>
  <si>
    <t>Neveronių lopšelis-darželis</t>
  </si>
  <si>
    <t>Ringaudų pradinė mokykla</t>
  </si>
  <si>
    <t>Šlienavos pagrindinė mokykla</t>
  </si>
  <si>
    <t>Zapyškio lopšelis-darželis</t>
  </si>
  <si>
    <t>Zapyškio pagrindinė mokykla</t>
  </si>
  <si>
    <t>Garliavos Juozo Lukšos gimnazija</t>
  </si>
  <si>
    <t>Akademijos Ugnės Karvelis gimnazija</t>
  </si>
  <si>
    <t>Socialinių paslaugų centras</t>
  </si>
  <si>
    <t>Kūno kultūros ir sporto</t>
  </si>
  <si>
    <t>plėtojimo programa</t>
  </si>
  <si>
    <t>Kultūros, švietimo ir sporto skyrius</t>
  </si>
  <si>
    <t>Babtų kultūros centras</t>
  </si>
  <si>
    <t>Ežerėlio kultūros centras</t>
  </si>
  <si>
    <t>Ramučių kultūros centras</t>
  </si>
  <si>
    <t>Raudondvario kultūros centras</t>
  </si>
  <si>
    <t>Samylų kultūros centras</t>
  </si>
  <si>
    <t>Dziudo ir jojimo sporto mokykla</t>
  </si>
  <si>
    <t>Sporto mokykla</t>
  </si>
  <si>
    <t>IŠ VISO IŠLAIDŲ</t>
  </si>
  <si>
    <t>Kelių priežiūros ir viešojo</t>
  </si>
  <si>
    <t xml:space="preserve">transporto paslaugų </t>
  </si>
  <si>
    <t>A. ir J. Juškų muziejus</t>
  </si>
  <si>
    <t>Švietimo centras</t>
  </si>
  <si>
    <t>BĮ Visuomenės sveikatos biuras</t>
  </si>
  <si>
    <t>Ilgakiemio mokykla-darželis</t>
  </si>
  <si>
    <t>Sitkūnų mokykla-darželis</t>
  </si>
  <si>
    <t>Eigirgalos lopšelis-darželis</t>
  </si>
  <si>
    <t>Karmėlavos lopšelis-darželis ,,Žilvitis"</t>
  </si>
  <si>
    <t>Lėšos brandos egzaminams administruoti</t>
  </si>
  <si>
    <t>Ugdymo paslaugų prieinamumui užtikrinti</t>
  </si>
  <si>
    <t>Progra-</t>
  </si>
  <si>
    <t>mos</t>
  </si>
  <si>
    <t>Garliavos lopšelis-darželis ,,Eglutė"</t>
  </si>
  <si>
    <t>Noreikiškių lpošelis-darželis ,,Ąžuolėlis"</t>
  </si>
  <si>
    <t>Raudondvario lopšelis-darželis ,,Riešutėlis"</t>
  </si>
  <si>
    <t>Vilkijos lopšelis-darželis ,,Daigelis"</t>
  </si>
  <si>
    <t>Kulautuvos vaikų sanatorinė mokykla</t>
  </si>
  <si>
    <t>Mokyklų išorės vertinimo organizavimas</t>
  </si>
  <si>
    <t>Paprastos</t>
  </si>
  <si>
    <t>išlaidos</t>
  </si>
  <si>
    <t>Darbo</t>
  </si>
  <si>
    <t>užmokestis</t>
  </si>
  <si>
    <t>Vilkijos kultūros centra</t>
  </si>
  <si>
    <t>Garliavos lopšelis-darželis "Obelėlė"</t>
  </si>
  <si>
    <t>Garliavos sporto ir kultūros centras</t>
  </si>
  <si>
    <t>Raudondvario Anelės-Augustino Kriauzų mokykla-darželis</t>
  </si>
  <si>
    <t>Kauno rajono muziejus</t>
  </si>
  <si>
    <t>Babtų lopšelis-darželis</t>
  </si>
  <si>
    <t>Garliavos Jonučių gimnazija</t>
  </si>
  <si>
    <t>Garliavos Jonučių progimnazija</t>
  </si>
  <si>
    <t>Kačerginės daugiafunkcinis centras</t>
  </si>
  <si>
    <t>Kulautuvos pagrindinė mokykla</t>
  </si>
  <si>
    <t>Ežerėlio pagrindinė mokykla</t>
  </si>
  <si>
    <t>Čekiškės P. Dovydaičio gimnazija</t>
  </si>
  <si>
    <t>Vandžiogalos gimnazija</t>
  </si>
  <si>
    <t>Neveronių gimnazija</t>
  </si>
  <si>
    <t>Čekiškės socialinės globos ir priežiūros namai</t>
  </si>
  <si>
    <t>Socialinės paramos įgyvendinimo programa</t>
  </si>
  <si>
    <t>Lapių lopšelis-darželis</t>
  </si>
  <si>
    <t xml:space="preserve">Finansavimo šaltiniai: </t>
  </si>
  <si>
    <t>Piliuonos gimnazija</t>
  </si>
  <si>
    <t>Paskolų grąžinimas</t>
  </si>
  <si>
    <t>Skolintos lėšos</t>
  </si>
  <si>
    <t>Rokų mokykla-darželis</t>
  </si>
  <si>
    <t>Laisvas biudžeto lėšų likutis</t>
  </si>
  <si>
    <t xml:space="preserve">Kauno rajono savivaldybės tarybos </t>
  </si>
  <si>
    <t>7 priedas</t>
  </si>
  <si>
    <t xml:space="preserve">Batniavos mokykla-daugiafunkcis centras  </t>
  </si>
  <si>
    <t xml:space="preserve">Panevėžiuko mokykla-daugiafunkcis centras </t>
  </si>
  <si>
    <t xml:space="preserve">Kačerginės pradinė mokykla  </t>
  </si>
  <si>
    <t>KAUNO RAJONO SAVIVALDYBĖS 2018 METŲ BIUDŽETO ASIGNAVIMAI PAGAL PROGRAMAS, TŪKST. EUR</t>
  </si>
  <si>
    <t>Garliavos A. Mitkaus pagrindinė mokykla</t>
  </si>
  <si>
    <t>Giraitės  darželis</t>
  </si>
  <si>
    <t>Girionių darželis</t>
  </si>
  <si>
    <t>Jonučių darželis</t>
  </si>
  <si>
    <t>Vandžiogalos darželis</t>
  </si>
  <si>
    <t>Kačerginės vaikų sanatorinė ,,Žibutė" mokykla</t>
  </si>
  <si>
    <t>Vaikų gerovės centras "Gynia"</t>
  </si>
  <si>
    <t>2018 m. sausio 31 d. sprendimo Nr. TS-3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</si>
</sst>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2" xfId="0" applyFill="1" applyBorder="1"/>
    <xf numFmtId="164" fontId="0" fillId="0" borderId="0" xfId="0" applyNumberFormat="1" applyFill="1"/>
    <xf numFmtId="0" fontId="0" fillId="0" borderId="3" xfId="0" applyFill="1" applyBorder="1"/>
    <xf numFmtId="0" fontId="0" fillId="0" borderId="4" xfId="0" applyFill="1" applyBorder="1"/>
    <xf numFmtId="0" fontId="3" fillId="0" borderId="4" xfId="0" applyFon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1" fillId="0" borderId="5" xfId="0" applyFont="1" applyFill="1" applyBorder="1"/>
    <xf numFmtId="0" fontId="1" fillId="0" borderId="3" xfId="0" applyFont="1" applyFill="1" applyBorder="1"/>
    <xf numFmtId="0" fontId="0" fillId="0" borderId="3" xfId="0" applyFill="1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164" fontId="0" fillId="0" borderId="2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164" fontId="3" fillId="0" borderId="4" xfId="0" applyNumberFormat="1" applyFont="1" applyFill="1" applyBorder="1"/>
    <xf numFmtId="164" fontId="3" fillId="0" borderId="11" xfId="0" applyNumberFormat="1" applyFont="1" applyFill="1" applyBorder="1"/>
    <xf numFmtId="0" fontId="0" fillId="0" borderId="3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1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/>
    </xf>
    <xf numFmtId="164" fontId="5" fillId="0" borderId="10" xfId="0" applyNumberFormat="1" applyFont="1" applyFill="1" applyBorder="1"/>
    <xf numFmtId="164" fontId="5" fillId="0" borderId="3" xfId="0" applyNumberFormat="1" applyFont="1" applyFill="1" applyBorder="1"/>
    <xf numFmtId="164" fontId="5" fillId="0" borderId="6" xfId="0" applyNumberFormat="1" applyFont="1" applyFill="1" applyBorder="1"/>
    <xf numFmtId="164" fontId="5" fillId="0" borderId="13" xfId="0" applyNumberFormat="1" applyFont="1" applyFill="1" applyBorder="1"/>
    <xf numFmtId="164" fontId="5" fillId="0" borderId="14" xfId="0" applyNumberFormat="1" applyFont="1" applyFill="1" applyBorder="1"/>
    <xf numFmtId="0" fontId="1" fillId="0" borderId="6" xfId="0" applyFont="1" applyFill="1" applyBorder="1" applyAlignment="1">
      <alignment horizontal="left"/>
    </xf>
    <xf numFmtId="0" fontId="0" fillId="0" borderId="12" xfId="0" applyFill="1" applyBorder="1"/>
    <xf numFmtId="0" fontId="1" fillId="0" borderId="6" xfId="0" applyFont="1" applyFill="1" applyBorder="1"/>
    <xf numFmtId="164" fontId="5" fillId="0" borderId="2" xfId="0" applyNumberFormat="1" applyFont="1" applyFill="1" applyBorder="1"/>
    <xf numFmtId="0" fontId="0" fillId="0" borderId="3" xfId="0" applyFill="1" applyBorder="1" applyAlignment="1">
      <alignment wrapText="1"/>
    </xf>
    <xf numFmtId="164" fontId="5" fillId="0" borderId="7" xfId="0" applyNumberFormat="1" applyFont="1" applyFill="1" applyBorder="1"/>
    <xf numFmtId="164" fontId="5" fillId="0" borderId="8" xfId="0" applyNumberFormat="1" applyFont="1" applyFill="1" applyBorder="1"/>
    <xf numFmtId="0" fontId="3" fillId="0" borderId="3" xfId="0" applyFont="1" applyFill="1" applyBorder="1"/>
    <xf numFmtId="164" fontId="5" fillId="0" borderId="15" xfId="0" applyNumberFormat="1" applyFont="1" applyFill="1" applyBorder="1"/>
    <xf numFmtId="164" fontId="5" fillId="0" borderId="5" xfId="0" applyNumberFormat="1" applyFont="1" applyFill="1" applyBorder="1"/>
    <xf numFmtId="0" fontId="2" fillId="0" borderId="3" xfId="0" applyFont="1" applyFill="1" applyBorder="1"/>
    <xf numFmtId="164" fontId="5" fillId="0" borderId="4" xfId="0" applyNumberFormat="1" applyFont="1" applyFill="1" applyBorder="1"/>
    <xf numFmtId="0" fontId="0" fillId="0" borderId="16" xfId="0" applyFill="1" applyBorder="1"/>
    <xf numFmtId="164" fontId="4" fillId="0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0" xfId="0" applyFont="1" applyFill="1" applyBorder="1"/>
    <xf numFmtId="164" fontId="5" fillId="0" borderId="9" xfId="0" applyNumberFormat="1" applyFont="1" applyFill="1" applyBorder="1"/>
    <xf numFmtId="164" fontId="5" fillId="0" borderId="11" xfId="0" applyNumberFormat="1" applyFont="1" applyFill="1" applyBorder="1"/>
    <xf numFmtId="164" fontId="5" fillId="0" borderId="17" xfId="0" applyNumberFormat="1" applyFont="1" applyFill="1" applyBorder="1"/>
    <xf numFmtId="164" fontId="5" fillId="0" borderId="18" xfId="0" applyNumberFormat="1" applyFont="1" applyFill="1" applyBorder="1"/>
    <xf numFmtId="164" fontId="5" fillId="0" borderId="19" xfId="0" applyNumberFormat="1" applyFont="1" applyFill="1" applyBorder="1"/>
    <xf numFmtId="164" fontId="5" fillId="0" borderId="20" xfId="0" applyNumberFormat="1" applyFont="1" applyFill="1" applyBorder="1"/>
    <xf numFmtId="164" fontId="5" fillId="0" borderId="21" xfId="0" applyNumberFormat="1" applyFont="1" applyFill="1" applyBorder="1"/>
    <xf numFmtId="164" fontId="5" fillId="0" borderId="3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center"/>
    </xf>
    <xf numFmtId="164" fontId="5" fillId="0" borderId="22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49" fontId="0" fillId="0" borderId="8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49" fontId="0" fillId="0" borderId="19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64" fontId="3" fillId="0" borderId="23" xfId="0" applyNumberFormat="1" applyFont="1" applyFill="1" applyBorder="1"/>
    <xf numFmtId="0" fontId="0" fillId="0" borderId="24" xfId="0" applyFill="1" applyBorder="1" applyAlignment="1">
      <alignment horizontal="center"/>
    </xf>
    <xf numFmtId="0" fontId="0" fillId="0" borderId="23" xfId="0" applyFill="1" applyBorder="1"/>
    <xf numFmtId="0" fontId="0" fillId="0" borderId="8" xfId="0" applyFill="1" applyBorder="1" applyAlignment="1">
      <alignment horizontal="center"/>
    </xf>
    <xf numFmtId="0" fontId="0" fillId="0" borderId="14" xfId="0" applyFill="1" applyBorder="1"/>
    <xf numFmtId="0" fontId="0" fillId="0" borderId="25" xfId="0" applyFill="1" applyBorder="1"/>
    <xf numFmtId="0" fontId="0" fillId="0" borderId="24" xfId="0" applyFill="1" applyBorder="1"/>
    <xf numFmtId="164" fontId="5" fillId="0" borderId="26" xfId="0" applyNumberFormat="1" applyFont="1" applyFill="1" applyBorder="1"/>
    <xf numFmtId="0" fontId="0" fillId="0" borderId="17" xfId="0" applyFill="1" applyBorder="1"/>
    <xf numFmtId="164" fontId="5" fillId="0" borderId="27" xfId="0" applyNumberFormat="1" applyFont="1" applyFill="1" applyBorder="1"/>
    <xf numFmtId="0" fontId="0" fillId="0" borderId="19" xfId="0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0" fontId="2" fillId="0" borderId="29" xfId="0" applyFont="1" applyFill="1" applyBorder="1" applyAlignment="1">
      <alignment horizontal="right"/>
    </xf>
    <xf numFmtId="164" fontId="6" fillId="0" borderId="29" xfId="0" applyNumberFormat="1" applyFont="1" applyFill="1" applyBorder="1"/>
    <xf numFmtId="0" fontId="0" fillId="0" borderId="30" xfId="0" applyFill="1" applyBorder="1" applyAlignment="1">
      <alignment horizontal="center"/>
    </xf>
    <xf numFmtId="164" fontId="5" fillId="0" borderId="31" xfId="0" applyNumberFormat="1" applyFont="1" applyFill="1" applyBorder="1"/>
    <xf numFmtId="164" fontId="5" fillId="0" borderId="32" xfId="0" applyNumberFormat="1" applyFont="1" applyFill="1" applyBorder="1"/>
    <xf numFmtId="164" fontId="5" fillId="0" borderId="33" xfId="0" applyNumberFormat="1" applyFont="1" applyFill="1" applyBorder="1"/>
    <xf numFmtId="164" fontId="5" fillId="0" borderId="34" xfId="0" applyNumberFormat="1" applyFont="1" applyFill="1" applyBorder="1"/>
    <xf numFmtId="164" fontId="5" fillId="0" borderId="32" xfId="0" applyNumberFormat="1" applyFont="1" applyFill="1" applyBorder="1" applyAlignment="1">
      <alignment horizontal="right"/>
    </xf>
    <xf numFmtId="0" fontId="0" fillId="0" borderId="31" xfId="0" applyFill="1" applyBorder="1"/>
    <xf numFmtId="0" fontId="0" fillId="0" borderId="32" xfId="0" applyFill="1" applyBorder="1"/>
    <xf numFmtId="164" fontId="3" fillId="0" borderId="33" xfId="0" applyNumberFormat="1" applyFont="1" applyFill="1" applyBorder="1"/>
    <xf numFmtId="164" fontId="5" fillId="0" borderId="30" xfId="0" applyNumberFormat="1" applyFont="1" applyFill="1" applyBorder="1" applyAlignment="1">
      <alignment horizontal="center"/>
    </xf>
    <xf numFmtId="164" fontId="6" fillId="0" borderId="35" xfId="0" applyNumberFormat="1" applyFont="1" applyFill="1" applyBorder="1"/>
    <xf numFmtId="164" fontId="5" fillId="0" borderId="10" xfId="0" applyNumberFormat="1" applyFont="1" applyFill="1" applyBorder="1" applyAlignment="1">
      <alignment horizontal="right"/>
    </xf>
    <xf numFmtId="164" fontId="3" fillId="0" borderId="24" xfId="0" applyNumberFormat="1" applyFont="1" applyFill="1" applyBorder="1"/>
    <xf numFmtId="164" fontId="3" fillId="0" borderId="17" xfId="0" applyNumberFormat="1" applyFont="1" applyFill="1" applyBorder="1"/>
    <xf numFmtId="164" fontId="6" fillId="0" borderId="28" xfId="0" applyNumberFormat="1" applyFont="1" applyFill="1" applyBorder="1"/>
    <xf numFmtId="0" fontId="0" fillId="0" borderId="36" xfId="0" applyFill="1" applyBorder="1"/>
    <xf numFmtId="164" fontId="5" fillId="0" borderId="37" xfId="0" applyNumberFormat="1" applyFont="1" applyFill="1" applyBorder="1"/>
    <xf numFmtId="164" fontId="5" fillId="0" borderId="38" xfId="0" applyNumberFormat="1" applyFont="1" applyFill="1" applyBorder="1"/>
    <xf numFmtId="164" fontId="5" fillId="0" borderId="36" xfId="0" applyNumberFormat="1" applyFont="1" applyFill="1" applyBorder="1"/>
    <xf numFmtId="164" fontId="5" fillId="0" borderId="39" xfId="0" applyNumberFormat="1" applyFont="1" applyFill="1" applyBorder="1"/>
    <xf numFmtId="164" fontId="5" fillId="0" borderId="40" xfId="0" applyNumberFormat="1" applyFont="1" applyFill="1" applyBorder="1"/>
    <xf numFmtId="164" fontId="5" fillId="0" borderId="41" xfId="0" applyNumberFormat="1" applyFont="1" applyFill="1" applyBorder="1"/>
    <xf numFmtId="164" fontId="5" fillId="0" borderId="42" xfId="0" applyNumberFormat="1" applyFont="1" applyFill="1" applyBorder="1"/>
    <xf numFmtId="0" fontId="0" fillId="0" borderId="37" xfId="0" applyFill="1" applyBorder="1" applyAlignment="1">
      <alignment wrapText="1"/>
    </xf>
    <xf numFmtId="0" fontId="0" fillId="0" borderId="38" xfId="0" applyFill="1" applyBorder="1"/>
    <xf numFmtId="164" fontId="5" fillId="0" borderId="43" xfId="0" applyNumberFormat="1" applyFont="1" applyFill="1" applyBorder="1"/>
    <xf numFmtId="0" fontId="0" fillId="0" borderId="44" xfId="0" applyFill="1" applyBorder="1"/>
    <xf numFmtId="0" fontId="1" fillId="0" borderId="16" xfId="0" applyFont="1" applyFill="1" applyBorder="1"/>
    <xf numFmtId="164" fontId="5" fillId="0" borderId="16" xfId="0" applyNumberFormat="1" applyFont="1" applyFill="1" applyBorder="1"/>
    <xf numFmtId="164" fontId="5" fillId="0" borderId="45" xfId="0" applyNumberFormat="1" applyFont="1" applyFill="1" applyBorder="1"/>
    <xf numFmtId="164" fontId="5" fillId="0" borderId="44" xfId="0" applyNumberFormat="1" applyFont="1" applyFill="1" applyBorder="1"/>
    <xf numFmtId="164" fontId="5" fillId="0" borderId="46" xfId="0" applyNumberFormat="1" applyFont="1" applyFill="1" applyBorder="1"/>
    <xf numFmtId="164" fontId="0" fillId="0" borderId="47" xfId="0" applyNumberFormat="1" applyFill="1" applyBorder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/>
    <xf numFmtId="0" fontId="0" fillId="0" borderId="0" xfId="0" applyFill="1" applyAlignment="1"/>
    <xf numFmtId="164" fontId="5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164" fontId="6" fillId="0" borderId="51" xfId="0" applyNumberFormat="1" applyFont="1" applyFill="1" applyBorder="1"/>
    <xf numFmtId="164" fontId="5" fillId="0" borderId="52" xfId="0" applyNumberFormat="1" applyFont="1" applyFill="1" applyBorder="1"/>
    <xf numFmtId="0" fontId="0" fillId="0" borderId="3" xfId="0" applyFill="1" applyBorder="1" applyAlignment="1">
      <alignment horizontal="left" wrapText="1"/>
    </xf>
    <xf numFmtId="0" fontId="0" fillId="0" borderId="53" xfId="0" applyFill="1" applyBorder="1"/>
    <xf numFmtId="0" fontId="1" fillId="0" borderId="4" xfId="0" applyFont="1" applyFill="1" applyBorder="1"/>
    <xf numFmtId="164" fontId="5" fillId="0" borderId="54" xfId="0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1" fillId="0" borderId="16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164" fontId="5" fillId="0" borderId="3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6"/>
  <sheetViews>
    <sheetView tabSelected="1" zoomScale="130" zoomScaleNormal="130" workbookViewId="0">
      <pane xSplit="3" ySplit="20" topLeftCell="D148" activePane="bottomRight" state="frozen"/>
      <selection pane="topRight" activeCell="D1" sqref="D1"/>
      <selection pane="bottomLeft" activeCell="A18" sqref="A18"/>
      <selection pane="bottomRight" activeCell="N8" sqref="N8"/>
    </sheetView>
  </sheetViews>
  <sheetFormatPr defaultRowHeight="12.75" x14ac:dyDescent="0.2"/>
  <cols>
    <col min="1" max="1" width="6.42578125" style="1" customWidth="1"/>
    <col min="2" max="2" width="18.140625" style="1" customWidth="1"/>
    <col min="3" max="3" width="30.42578125" style="1" customWidth="1"/>
    <col min="4" max="4" width="9.42578125" style="1" customWidth="1"/>
    <col min="5" max="5" width="9.7109375" style="1" bestFit="1" customWidth="1"/>
    <col min="6" max="6" width="10.5703125" style="1" bestFit="1" customWidth="1"/>
    <col min="7" max="7" width="9.140625" style="1" customWidth="1"/>
    <col min="8" max="8" width="10.5703125" style="1" bestFit="1" customWidth="1"/>
    <col min="9" max="9" width="10.42578125" style="1" bestFit="1" customWidth="1"/>
    <col min="10" max="10" width="10" style="1" customWidth="1"/>
    <col min="11" max="11" width="9.7109375" style="1" customWidth="1"/>
    <col min="12" max="12" width="8" style="1" customWidth="1"/>
    <col min="13" max="16384" width="9.140625" style="1"/>
  </cols>
  <sheetData>
    <row r="1" spans="1:19" ht="15" x14ac:dyDescent="0.25">
      <c r="A1" s="131"/>
      <c r="B1" s="131"/>
      <c r="C1" s="131"/>
      <c r="D1" s="126"/>
      <c r="E1" s="126"/>
      <c r="F1" s="126"/>
      <c r="G1" s="126"/>
      <c r="H1" s="128" t="s">
        <v>120</v>
      </c>
      <c r="I1" s="126"/>
      <c r="J1" s="126"/>
      <c r="K1" s="126"/>
      <c r="L1" s="126"/>
    </row>
    <row r="2" spans="1:19" ht="15" x14ac:dyDescent="0.25">
      <c r="A2" s="131"/>
      <c r="B2" s="131"/>
      <c r="C2" s="131"/>
      <c r="D2" s="126"/>
      <c r="E2" s="126"/>
      <c r="F2" s="126"/>
      <c r="G2" s="126"/>
      <c r="H2" s="130" t="s">
        <v>133</v>
      </c>
      <c r="I2" s="126"/>
      <c r="J2" s="126"/>
      <c r="K2" s="126"/>
      <c r="L2" s="126"/>
    </row>
    <row r="3" spans="1:19" ht="15" hidden="1" x14ac:dyDescent="0.25">
      <c r="A3" s="131"/>
      <c r="B3" s="131"/>
      <c r="C3" s="131"/>
      <c r="D3" s="126"/>
      <c r="E3" s="126"/>
      <c r="F3" s="126"/>
      <c r="G3" s="126"/>
      <c r="H3" s="129"/>
      <c r="I3" s="126"/>
      <c r="J3" s="126"/>
      <c r="K3" s="126"/>
      <c r="L3" s="126"/>
    </row>
    <row r="4" spans="1:19" ht="15" hidden="1" x14ac:dyDescent="0.25">
      <c r="A4" s="131"/>
      <c r="B4" s="131"/>
      <c r="C4" s="131"/>
      <c r="D4" s="126"/>
      <c r="E4" s="126"/>
      <c r="F4" s="126"/>
      <c r="G4" s="126"/>
      <c r="H4" s="149"/>
      <c r="I4" s="149"/>
      <c r="J4" s="149"/>
      <c r="K4" s="149"/>
      <c r="L4" s="126"/>
    </row>
    <row r="5" spans="1:19" ht="15" hidden="1" x14ac:dyDescent="0.25">
      <c r="A5" s="131"/>
      <c r="B5" s="131"/>
      <c r="C5" s="131"/>
      <c r="D5" s="126"/>
      <c r="E5" s="126"/>
      <c r="F5" s="126"/>
      <c r="G5" s="126"/>
      <c r="H5" s="128"/>
      <c r="I5" s="126"/>
      <c r="J5" s="126"/>
      <c r="K5" s="126"/>
      <c r="L5" s="126"/>
    </row>
    <row r="6" spans="1:19" ht="15" hidden="1" x14ac:dyDescent="0.25">
      <c r="A6" s="131"/>
      <c r="B6" s="131"/>
      <c r="C6" s="131"/>
      <c r="D6" s="127"/>
      <c r="E6" s="126"/>
      <c r="F6" s="126"/>
      <c r="G6" s="126"/>
      <c r="H6" s="149"/>
      <c r="I6" s="149"/>
      <c r="J6" s="149"/>
      <c r="K6" s="149"/>
      <c r="L6" s="126"/>
    </row>
    <row r="7" spans="1:19" ht="15" x14ac:dyDescent="0.25">
      <c r="A7" s="131"/>
      <c r="B7" s="131"/>
      <c r="C7" s="131"/>
      <c r="D7" s="124"/>
      <c r="E7" s="125"/>
      <c r="F7" s="125"/>
      <c r="G7" s="125"/>
      <c r="H7" s="129" t="s">
        <v>121</v>
      </c>
      <c r="I7" s="125"/>
      <c r="J7" s="125"/>
      <c r="K7" s="125"/>
      <c r="L7" s="125"/>
    </row>
    <row r="8" spans="1:19" ht="15" x14ac:dyDescent="0.25">
      <c r="A8" s="147" t="s">
        <v>125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O8" s="128"/>
    </row>
    <row r="9" spans="1:19" ht="9" customHeight="1" thickBot="1" x14ac:dyDescent="0.25"/>
    <row r="10" spans="1:19" ht="13.5" thickBot="1" x14ac:dyDescent="0.25">
      <c r="A10" s="2" t="s">
        <v>85</v>
      </c>
      <c r="B10" s="2" t="s">
        <v>0</v>
      </c>
      <c r="C10" s="2" t="s">
        <v>1</v>
      </c>
      <c r="D10" s="2" t="s">
        <v>2</v>
      </c>
      <c r="E10" s="141" t="s">
        <v>3</v>
      </c>
      <c r="F10" s="141"/>
      <c r="G10" s="142"/>
      <c r="H10" s="141" t="s">
        <v>114</v>
      </c>
      <c r="I10" s="141"/>
      <c r="J10" s="141"/>
      <c r="K10" s="141"/>
      <c r="L10" s="141"/>
    </row>
    <row r="11" spans="1:19" ht="13.5" thickBot="1" x14ac:dyDescent="0.25">
      <c r="A11" s="2" t="s">
        <v>86</v>
      </c>
      <c r="B11" s="2" t="s">
        <v>5</v>
      </c>
      <c r="C11" s="2" t="s">
        <v>6</v>
      </c>
      <c r="D11" s="2" t="s">
        <v>7</v>
      </c>
      <c r="E11" s="2" t="s">
        <v>93</v>
      </c>
      <c r="F11" s="2" t="s">
        <v>95</v>
      </c>
      <c r="G11" s="91"/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</row>
    <row r="12" spans="1:19" ht="13.5" thickBot="1" x14ac:dyDescent="0.25">
      <c r="A12" s="2" t="s">
        <v>4</v>
      </c>
      <c r="B12" s="2"/>
      <c r="C12" s="2"/>
      <c r="D12" s="2"/>
      <c r="E12" s="2" t="s">
        <v>94</v>
      </c>
      <c r="F12" s="2" t="s">
        <v>96</v>
      </c>
      <c r="G12" s="91" t="s">
        <v>14</v>
      </c>
      <c r="H12" s="2" t="s">
        <v>15</v>
      </c>
      <c r="I12" s="2" t="s">
        <v>16</v>
      </c>
      <c r="J12" s="2" t="s">
        <v>17</v>
      </c>
      <c r="K12" s="2" t="s">
        <v>15</v>
      </c>
      <c r="L12" s="2"/>
    </row>
    <row r="13" spans="1:19" ht="13.5" thickBot="1" x14ac:dyDescent="0.25">
      <c r="A13" s="2"/>
      <c r="B13" s="2"/>
      <c r="C13" s="2"/>
      <c r="D13" s="2"/>
      <c r="E13" s="2"/>
      <c r="F13" s="2"/>
      <c r="G13" s="91"/>
      <c r="H13" s="3"/>
      <c r="I13" s="3"/>
      <c r="J13" s="3"/>
      <c r="K13" s="3"/>
      <c r="L13" s="3"/>
    </row>
    <row r="14" spans="1:19" x14ac:dyDescent="0.2">
      <c r="A14" s="68" t="s">
        <v>34</v>
      </c>
      <c r="B14" s="4" t="s">
        <v>18</v>
      </c>
      <c r="C14" s="4" t="s">
        <v>19</v>
      </c>
      <c r="D14" s="41">
        <f t="shared" ref="D14:D37" si="0">SUM(H14,I14,J14,K14,L14)</f>
        <v>15349</v>
      </c>
      <c r="E14" s="41">
        <f>SUM(D14-F14-G14)</f>
        <v>7647.9000000000005</v>
      </c>
      <c r="F14" s="41">
        <v>5323.8</v>
      </c>
      <c r="G14" s="92">
        <v>2377.3000000000002</v>
      </c>
      <c r="H14" s="111">
        <f>900+250+12775.1</f>
        <v>13925.1</v>
      </c>
      <c r="I14" s="112">
        <v>1141.3</v>
      </c>
      <c r="J14" s="112"/>
      <c r="K14" s="112">
        <v>282.60000000000002</v>
      </c>
      <c r="L14" s="113"/>
      <c r="O14" s="5"/>
    </row>
    <row r="15" spans="1:19" ht="15" x14ac:dyDescent="0.25">
      <c r="A15" s="69"/>
      <c r="B15" s="6" t="s">
        <v>20</v>
      </c>
      <c r="C15" s="6"/>
      <c r="D15" s="34"/>
      <c r="E15" s="34"/>
      <c r="F15" s="34"/>
      <c r="G15" s="93"/>
      <c r="H15" s="33"/>
      <c r="I15" s="34"/>
      <c r="J15" s="34"/>
      <c r="K15" s="34"/>
      <c r="L15" s="54"/>
      <c r="N15" s="5"/>
      <c r="O15" s="5"/>
      <c r="P15" s="128"/>
      <c r="Q15" s="128"/>
      <c r="R15" s="128"/>
      <c r="S15" s="128"/>
    </row>
    <row r="16" spans="1:19" ht="12.75" hidden="1" customHeight="1" x14ac:dyDescent="0.25">
      <c r="A16" s="69"/>
      <c r="B16" s="6"/>
      <c r="C16" s="6"/>
      <c r="D16" s="34"/>
      <c r="E16" s="34"/>
      <c r="F16" s="34"/>
      <c r="G16" s="93"/>
      <c r="H16" s="33"/>
      <c r="I16" s="34"/>
      <c r="J16" s="34"/>
      <c r="K16" s="34"/>
      <c r="L16" s="54"/>
      <c r="N16" s="5"/>
      <c r="O16" s="5"/>
      <c r="P16" s="128"/>
      <c r="Q16" s="128"/>
      <c r="R16" s="128"/>
      <c r="S16" s="128"/>
    </row>
    <row r="17" spans="1:19" ht="15" x14ac:dyDescent="0.25">
      <c r="A17" s="69"/>
      <c r="B17" s="7"/>
      <c r="C17" s="8" t="s">
        <v>21</v>
      </c>
      <c r="D17" s="49">
        <f>SUM(H17,I17,J17,K17,L17)</f>
        <v>15349</v>
      </c>
      <c r="E17" s="49">
        <f>SUM(E14:E15)</f>
        <v>7647.9000000000005</v>
      </c>
      <c r="F17" s="49">
        <f>SUM(F14:F15)</f>
        <v>5323.8</v>
      </c>
      <c r="G17" s="94">
        <f>SUM(G14:G15)</f>
        <v>2377.3000000000002</v>
      </c>
      <c r="H17" s="56">
        <f>SUM(H14,H15)</f>
        <v>13925.1</v>
      </c>
      <c r="I17" s="57">
        <f>SUM(I14,I15)</f>
        <v>1141.3</v>
      </c>
      <c r="J17" s="49">
        <f>SUM(J15:J16)</f>
        <v>0</v>
      </c>
      <c r="K17" s="34">
        <f>SUM(K14:K15)</f>
        <v>282.60000000000002</v>
      </c>
      <c r="L17" s="54">
        <f>SUM(L14:L14)</f>
        <v>0</v>
      </c>
      <c r="N17" s="5"/>
      <c r="O17" s="5"/>
      <c r="P17" s="129"/>
      <c r="Q17" s="128"/>
      <c r="R17" s="128"/>
      <c r="S17" s="128"/>
    </row>
    <row r="18" spans="1:19" ht="15" x14ac:dyDescent="0.25">
      <c r="A18" s="70" t="s">
        <v>35</v>
      </c>
      <c r="B18" s="4" t="s">
        <v>22</v>
      </c>
      <c r="C18" s="4" t="s">
        <v>19</v>
      </c>
      <c r="D18" s="41">
        <f>SUM(H18,I18,J18,K18,L18)</f>
        <v>1022.3</v>
      </c>
      <c r="E18" s="41">
        <f>SUM(D18-F18-G18)</f>
        <v>696</v>
      </c>
      <c r="F18" s="41">
        <v>322.3</v>
      </c>
      <c r="G18" s="92">
        <v>4</v>
      </c>
      <c r="H18" s="58">
        <v>1022.3</v>
      </c>
      <c r="I18" s="47"/>
      <c r="J18" s="47"/>
      <c r="K18" s="47"/>
      <c r="L18" s="46"/>
      <c r="N18" s="5"/>
      <c r="O18" s="5"/>
      <c r="P18" s="149"/>
      <c r="Q18" s="149"/>
      <c r="R18" s="149"/>
      <c r="S18" s="149"/>
    </row>
    <row r="19" spans="1:19" ht="15" x14ac:dyDescent="0.25">
      <c r="A19" s="69"/>
      <c r="B19" s="6" t="s">
        <v>23</v>
      </c>
      <c r="C19" s="6"/>
      <c r="D19" s="34"/>
      <c r="E19" s="34"/>
      <c r="F19" s="34"/>
      <c r="G19" s="93"/>
      <c r="H19" s="33"/>
      <c r="I19" s="34"/>
      <c r="J19" s="34"/>
      <c r="K19" s="34"/>
      <c r="L19" s="54"/>
      <c r="N19" s="5"/>
      <c r="O19" s="5"/>
      <c r="P19" s="130"/>
      <c r="Q19" s="130"/>
      <c r="R19" s="130"/>
      <c r="S19" s="130"/>
    </row>
    <row r="20" spans="1:19" ht="15" x14ac:dyDescent="0.25">
      <c r="A20" s="69"/>
      <c r="B20" s="6"/>
      <c r="C20" s="8" t="s">
        <v>21</v>
      </c>
      <c r="D20" s="49">
        <f t="shared" si="0"/>
        <v>1022.3</v>
      </c>
      <c r="E20" s="49">
        <f t="shared" ref="E20:L20" si="1">SUM(E18:E19)</f>
        <v>696</v>
      </c>
      <c r="F20" s="49">
        <f t="shared" si="1"/>
        <v>322.3</v>
      </c>
      <c r="G20" s="94">
        <f t="shared" si="1"/>
        <v>4</v>
      </c>
      <c r="H20" s="33">
        <f t="shared" si="1"/>
        <v>1022.3</v>
      </c>
      <c r="I20" s="49">
        <f t="shared" si="1"/>
        <v>0</v>
      </c>
      <c r="J20" s="49">
        <f t="shared" si="1"/>
        <v>0</v>
      </c>
      <c r="K20" s="49">
        <f t="shared" si="1"/>
        <v>0</v>
      </c>
      <c r="L20" s="55">
        <f t="shared" si="1"/>
        <v>0</v>
      </c>
      <c r="N20" s="5"/>
      <c r="O20" s="5"/>
      <c r="P20" s="149"/>
      <c r="Q20" s="149"/>
      <c r="R20" s="149"/>
      <c r="S20" s="149"/>
    </row>
    <row r="21" spans="1:19" ht="15" x14ac:dyDescent="0.25">
      <c r="A21" s="71" t="s">
        <v>36</v>
      </c>
      <c r="B21" s="9" t="s">
        <v>24</v>
      </c>
      <c r="C21" s="4" t="s">
        <v>19</v>
      </c>
      <c r="D21" s="41">
        <f t="shared" si="0"/>
        <v>3630.7</v>
      </c>
      <c r="E21" s="41">
        <f>SUM(D21-F21-G21)</f>
        <v>562.99999999999955</v>
      </c>
      <c r="F21" s="41">
        <v>160.30000000000001</v>
      </c>
      <c r="G21" s="92">
        <v>2907.4</v>
      </c>
      <c r="H21" s="58">
        <v>3630.7</v>
      </c>
      <c r="I21" s="47"/>
      <c r="J21" s="47"/>
      <c r="K21" s="47"/>
      <c r="L21" s="46"/>
      <c r="N21" s="5"/>
      <c r="O21" s="5"/>
      <c r="P21" s="129"/>
      <c r="Q21" s="128"/>
      <c r="R21" s="128"/>
      <c r="S21" s="128"/>
    </row>
    <row r="22" spans="1:19" x14ac:dyDescent="0.2">
      <c r="A22" s="69"/>
      <c r="B22" s="6" t="s">
        <v>25</v>
      </c>
      <c r="C22" s="6"/>
      <c r="D22" s="34"/>
      <c r="E22" s="34"/>
      <c r="F22" s="34"/>
      <c r="G22" s="93"/>
      <c r="H22" s="33"/>
      <c r="I22" s="34"/>
      <c r="J22" s="34"/>
      <c r="K22" s="34"/>
      <c r="L22" s="54"/>
      <c r="N22" s="5"/>
      <c r="O22" s="5"/>
    </row>
    <row r="23" spans="1:19" hidden="1" x14ac:dyDescent="0.2">
      <c r="A23" s="72"/>
      <c r="B23" s="10"/>
      <c r="C23" s="11"/>
      <c r="D23" s="34"/>
      <c r="E23" s="34"/>
      <c r="F23" s="34"/>
      <c r="G23" s="93"/>
      <c r="H23" s="37"/>
      <c r="I23" s="35"/>
      <c r="J23" s="35"/>
      <c r="K23" s="35"/>
      <c r="L23" s="36"/>
      <c r="N23" s="5"/>
      <c r="O23" s="5"/>
    </row>
    <row r="24" spans="1:19" hidden="1" x14ac:dyDescent="0.2">
      <c r="A24" s="72"/>
      <c r="B24" s="10"/>
      <c r="C24" s="10"/>
      <c r="D24" s="34"/>
      <c r="E24" s="34"/>
      <c r="F24" s="34"/>
      <c r="G24" s="93"/>
      <c r="H24" s="37"/>
      <c r="I24" s="35"/>
      <c r="J24" s="35"/>
      <c r="K24" s="35"/>
      <c r="L24" s="36"/>
      <c r="N24" s="5"/>
      <c r="O24" s="5"/>
    </row>
    <row r="25" spans="1:19" hidden="1" x14ac:dyDescent="0.2">
      <c r="A25" s="72"/>
      <c r="B25" s="10"/>
      <c r="C25" s="10"/>
      <c r="D25" s="34"/>
      <c r="E25" s="34"/>
      <c r="F25" s="34"/>
      <c r="G25" s="93"/>
      <c r="H25" s="37"/>
      <c r="I25" s="35"/>
      <c r="J25" s="35"/>
      <c r="K25" s="35"/>
      <c r="L25" s="36"/>
      <c r="N25" s="5"/>
      <c r="O25" s="5"/>
    </row>
    <row r="26" spans="1:19" x14ac:dyDescent="0.2">
      <c r="A26" s="73"/>
      <c r="B26" s="7"/>
      <c r="C26" s="8" t="s">
        <v>21</v>
      </c>
      <c r="D26" s="49">
        <f t="shared" si="0"/>
        <v>3630.7</v>
      </c>
      <c r="E26" s="49">
        <f>SUM(D26-F26-G26)</f>
        <v>562.99999999999955</v>
      </c>
      <c r="F26" s="49">
        <f t="shared" ref="F26:L26" si="2">SUM(F21:F24)</f>
        <v>160.30000000000001</v>
      </c>
      <c r="G26" s="94">
        <f>SUM(G21:G24)</f>
        <v>2907.4</v>
      </c>
      <c r="H26" s="56">
        <f t="shared" si="2"/>
        <v>3630.7</v>
      </c>
      <c r="I26" s="49">
        <f>SUM(I24:I25)</f>
        <v>0</v>
      </c>
      <c r="J26" s="49">
        <f>SUM(J24:J25)</f>
        <v>0</v>
      </c>
      <c r="K26" s="59">
        <f t="shared" si="2"/>
        <v>0</v>
      </c>
      <c r="L26" s="55">
        <f t="shared" si="2"/>
        <v>0</v>
      </c>
      <c r="N26" s="5"/>
      <c r="O26" s="5"/>
    </row>
    <row r="27" spans="1:19" x14ac:dyDescent="0.2">
      <c r="A27" s="70" t="s">
        <v>37</v>
      </c>
      <c r="B27" s="9" t="s">
        <v>26</v>
      </c>
      <c r="C27" s="4" t="s">
        <v>19</v>
      </c>
      <c r="D27" s="41">
        <f t="shared" si="0"/>
        <v>294.5</v>
      </c>
      <c r="E27" s="41">
        <f>SUM(D27-F27-G27)</f>
        <v>294.5</v>
      </c>
      <c r="F27" s="41"/>
      <c r="G27" s="92"/>
      <c r="H27" s="44">
        <v>59.5</v>
      </c>
      <c r="I27" s="41">
        <v>235</v>
      </c>
      <c r="J27" s="41"/>
      <c r="K27" s="41"/>
      <c r="L27" s="43"/>
      <c r="N27" s="5"/>
      <c r="O27" s="5"/>
    </row>
    <row r="28" spans="1:19" ht="8.25" customHeight="1" x14ac:dyDescent="0.2">
      <c r="A28" s="69"/>
      <c r="B28" s="6"/>
      <c r="C28" s="6"/>
      <c r="D28" s="34"/>
      <c r="E28" s="34"/>
      <c r="F28" s="34"/>
      <c r="G28" s="93"/>
      <c r="H28" s="33"/>
      <c r="I28" s="34"/>
      <c r="J28" s="34"/>
      <c r="K28" s="34"/>
      <c r="L28" s="54"/>
      <c r="N28" s="5"/>
      <c r="O28" s="5"/>
    </row>
    <row r="29" spans="1:19" x14ac:dyDescent="0.2">
      <c r="A29" s="73"/>
      <c r="B29" s="7"/>
      <c r="C29" s="8" t="s">
        <v>21</v>
      </c>
      <c r="D29" s="49">
        <f t="shared" si="0"/>
        <v>294.5</v>
      </c>
      <c r="E29" s="49">
        <f t="shared" ref="E29:L29" si="3">SUM(E27:E28)</f>
        <v>294.5</v>
      </c>
      <c r="F29" s="49">
        <f t="shared" si="3"/>
        <v>0</v>
      </c>
      <c r="G29" s="94">
        <f t="shared" si="3"/>
        <v>0</v>
      </c>
      <c r="H29" s="56">
        <f t="shared" si="3"/>
        <v>59.5</v>
      </c>
      <c r="I29" s="49">
        <f t="shared" si="3"/>
        <v>235</v>
      </c>
      <c r="J29" s="49">
        <f t="shared" si="3"/>
        <v>0</v>
      </c>
      <c r="K29" s="49">
        <f t="shared" si="3"/>
        <v>0</v>
      </c>
      <c r="L29" s="55">
        <f t="shared" si="3"/>
        <v>0</v>
      </c>
      <c r="N29" s="5"/>
      <c r="O29" s="5"/>
    </row>
    <row r="30" spans="1:19" x14ac:dyDescent="0.2">
      <c r="A30" s="70" t="s">
        <v>38</v>
      </c>
      <c r="B30" s="9" t="s">
        <v>27</v>
      </c>
      <c r="C30" s="9" t="s">
        <v>19</v>
      </c>
      <c r="D30" s="41">
        <f t="shared" si="0"/>
        <v>2233.1</v>
      </c>
      <c r="E30" s="34">
        <f>SUM(D30-F30-G30)</f>
        <v>1964.1999999999998</v>
      </c>
      <c r="F30" s="41"/>
      <c r="G30" s="92">
        <v>268.89999999999998</v>
      </c>
      <c r="H30" s="44">
        <v>2233.1</v>
      </c>
      <c r="I30" s="41"/>
      <c r="J30" s="41"/>
      <c r="K30" s="41"/>
      <c r="L30" s="43"/>
      <c r="N30" s="5"/>
      <c r="O30" s="5"/>
    </row>
    <row r="31" spans="1:19" x14ac:dyDescent="0.2">
      <c r="A31" s="69"/>
      <c r="B31" s="6" t="s">
        <v>28</v>
      </c>
      <c r="C31" s="6"/>
      <c r="D31" s="34"/>
      <c r="E31" s="34"/>
      <c r="F31" s="34"/>
      <c r="G31" s="93"/>
      <c r="H31" s="33"/>
      <c r="I31" s="34"/>
      <c r="J31" s="34"/>
      <c r="K31" s="34"/>
      <c r="L31" s="54"/>
      <c r="N31" s="5"/>
      <c r="O31" s="5"/>
    </row>
    <row r="32" spans="1:19" x14ac:dyDescent="0.2">
      <c r="A32" s="73"/>
      <c r="B32" s="7"/>
      <c r="C32" s="8" t="s">
        <v>21</v>
      </c>
      <c r="D32" s="49">
        <f t="shared" si="0"/>
        <v>2233.1</v>
      </c>
      <c r="E32" s="49">
        <f t="shared" ref="E32:L32" si="4">SUM(E30:E31)</f>
        <v>1964.1999999999998</v>
      </c>
      <c r="F32" s="49">
        <f t="shared" si="4"/>
        <v>0</v>
      </c>
      <c r="G32" s="94">
        <f t="shared" si="4"/>
        <v>268.89999999999998</v>
      </c>
      <c r="H32" s="56">
        <f t="shared" si="4"/>
        <v>2233.1</v>
      </c>
      <c r="I32" s="49">
        <f t="shared" si="4"/>
        <v>0</v>
      </c>
      <c r="J32" s="49">
        <f t="shared" si="4"/>
        <v>0</v>
      </c>
      <c r="K32" s="49">
        <f t="shared" si="4"/>
        <v>0</v>
      </c>
      <c r="L32" s="55">
        <f t="shared" si="4"/>
        <v>0</v>
      </c>
      <c r="N32" s="5"/>
      <c r="O32" s="5"/>
    </row>
    <row r="33" spans="1:16" x14ac:dyDescent="0.2">
      <c r="A33" s="71" t="s">
        <v>39</v>
      </c>
      <c r="B33" s="9" t="s">
        <v>29</v>
      </c>
      <c r="C33" s="9" t="s">
        <v>19</v>
      </c>
      <c r="D33" s="41">
        <f t="shared" si="0"/>
        <v>86.5</v>
      </c>
      <c r="E33" s="34">
        <f>SUM(D33-F33-G33)</f>
        <v>86.5</v>
      </c>
      <c r="F33" s="41"/>
      <c r="G33" s="92"/>
      <c r="H33" s="44">
        <v>27.5</v>
      </c>
      <c r="I33" s="41"/>
      <c r="J33" s="41"/>
      <c r="K33" s="41">
        <v>59</v>
      </c>
      <c r="L33" s="43"/>
      <c r="N33" s="5"/>
      <c r="O33" s="5"/>
    </row>
    <row r="34" spans="1:16" x14ac:dyDescent="0.2">
      <c r="A34" s="69"/>
      <c r="B34" s="6" t="s">
        <v>20</v>
      </c>
      <c r="C34" s="6"/>
      <c r="D34" s="34"/>
      <c r="E34" s="34"/>
      <c r="F34" s="34"/>
      <c r="G34" s="93"/>
      <c r="H34" s="33"/>
      <c r="I34" s="34"/>
      <c r="J34" s="34"/>
      <c r="K34" s="34"/>
      <c r="L34" s="54"/>
      <c r="N34" s="5"/>
      <c r="O34" s="5"/>
    </row>
    <row r="35" spans="1:16" x14ac:dyDescent="0.2">
      <c r="A35" s="73"/>
      <c r="B35" s="7"/>
      <c r="C35" s="8" t="s">
        <v>21</v>
      </c>
      <c r="D35" s="49">
        <f t="shared" si="0"/>
        <v>86.5</v>
      </c>
      <c r="E35" s="49">
        <f t="shared" ref="E35:L35" si="5">SUM(E33:E34)</f>
        <v>86.5</v>
      </c>
      <c r="F35" s="49">
        <f t="shared" si="5"/>
        <v>0</v>
      </c>
      <c r="G35" s="94">
        <f t="shared" si="5"/>
        <v>0</v>
      </c>
      <c r="H35" s="56">
        <f t="shared" si="5"/>
        <v>27.5</v>
      </c>
      <c r="I35" s="49">
        <f t="shared" si="5"/>
        <v>0</v>
      </c>
      <c r="J35" s="49">
        <f t="shared" si="5"/>
        <v>0</v>
      </c>
      <c r="K35" s="57">
        <f t="shared" si="5"/>
        <v>59</v>
      </c>
      <c r="L35" s="54">
        <f t="shared" si="5"/>
        <v>0</v>
      </c>
      <c r="N35" s="5"/>
      <c r="O35" s="5"/>
    </row>
    <row r="36" spans="1:16" x14ac:dyDescent="0.2">
      <c r="A36" s="70" t="s">
        <v>40</v>
      </c>
      <c r="B36" s="9" t="s">
        <v>30</v>
      </c>
      <c r="C36" s="9" t="s">
        <v>19</v>
      </c>
      <c r="D36" s="41">
        <f t="shared" si="0"/>
        <v>1370.9</v>
      </c>
      <c r="E36" s="41">
        <f>SUM(D36-F36-G36)</f>
        <v>905.90000000000009</v>
      </c>
      <c r="F36" s="47"/>
      <c r="G36" s="95">
        <v>465</v>
      </c>
      <c r="H36" s="58">
        <v>1130.9000000000001</v>
      </c>
      <c r="I36" s="47"/>
      <c r="J36" s="47"/>
      <c r="K36" s="47">
        <v>240</v>
      </c>
      <c r="L36" s="46"/>
      <c r="N36" s="5"/>
      <c r="O36" s="5"/>
    </row>
    <row r="37" spans="1:16" x14ac:dyDescent="0.2">
      <c r="A37" s="69"/>
      <c r="B37" s="6" t="s">
        <v>20</v>
      </c>
      <c r="C37" s="6" t="s">
        <v>78</v>
      </c>
      <c r="D37" s="34">
        <f t="shared" si="0"/>
        <v>413.20000000000005</v>
      </c>
      <c r="E37" s="34">
        <f>SUM(D37-F37-G37)</f>
        <v>149.00000000000006</v>
      </c>
      <c r="F37" s="34">
        <v>264.2</v>
      </c>
      <c r="G37" s="93"/>
      <c r="H37" s="33"/>
      <c r="I37" s="34">
        <v>412.6</v>
      </c>
      <c r="J37" s="34"/>
      <c r="K37" s="34">
        <v>0.6</v>
      </c>
      <c r="L37" s="54"/>
      <c r="N37" s="5"/>
      <c r="O37" s="5"/>
    </row>
    <row r="38" spans="1:16" ht="9" customHeight="1" x14ac:dyDescent="0.2">
      <c r="A38" s="72"/>
      <c r="B38" s="10"/>
      <c r="C38" s="10"/>
      <c r="D38" s="34"/>
      <c r="E38" s="34"/>
      <c r="F38" s="34"/>
      <c r="G38" s="93"/>
      <c r="H38" s="37"/>
      <c r="I38" s="35"/>
      <c r="J38" s="35"/>
      <c r="K38" s="35"/>
      <c r="L38" s="36"/>
      <c r="N38" s="5"/>
      <c r="O38" s="5"/>
    </row>
    <row r="39" spans="1:16" x14ac:dyDescent="0.2">
      <c r="A39" s="73"/>
      <c r="B39" s="7"/>
      <c r="C39" s="8" t="s">
        <v>21</v>
      </c>
      <c r="D39" s="49">
        <f>SUM(H39,I39,J39,K39,L39)</f>
        <v>1784.1</v>
      </c>
      <c r="E39" s="49">
        <f t="shared" ref="E39:L39" si="6">SUM(E36:E37)</f>
        <v>1054.9000000000001</v>
      </c>
      <c r="F39" s="49">
        <f t="shared" si="6"/>
        <v>264.2</v>
      </c>
      <c r="G39" s="94">
        <f t="shared" si="6"/>
        <v>465</v>
      </c>
      <c r="H39" s="56">
        <f t="shared" si="6"/>
        <v>1130.9000000000001</v>
      </c>
      <c r="I39" s="60">
        <f t="shared" si="6"/>
        <v>412.6</v>
      </c>
      <c r="J39" s="49">
        <f t="shared" si="6"/>
        <v>0</v>
      </c>
      <c r="K39" s="59">
        <f t="shared" si="6"/>
        <v>240.6</v>
      </c>
      <c r="L39" s="55">
        <f t="shared" si="6"/>
        <v>0</v>
      </c>
      <c r="N39" s="5"/>
      <c r="O39" s="5"/>
    </row>
    <row r="40" spans="1:16" x14ac:dyDescent="0.2">
      <c r="A40" s="71" t="s">
        <v>41</v>
      </c>
      <c r="B40" s="9" t="s">
        <v>31</v>
      </c>
      <c r="C40" s="12" t="s">
        <v>65</v>
      </c>
      <c r="D40" s="41">
        <f t="shared" ref="D40:D46" si="7">SUM(H40,I40,J40,K40,L40)</f>
        <v>916</v>
      </c>
      <c r="E40" s="34">
        <f t="shared" ref="E40:E46" si="8">SUM(D40-F40-G40)</f>
        <v>906</v>
      </c>
      <c r="F40" s="41"/>
      <c r="G40" s="92">
        <v>10</v>
      </c>
      <c r="H40" s="44">
        <v>916</v>
      </c>
      <c r="I40" s="41"/>
      <c r="J40" s="41"/>
      <c r="K40" s="41"/>
      <c r="L40" s="43"/>
      <c r="N40" s="5"/>
      <c r="O40" s="5"/>
    </row>
    <row r="41" spans="1:16" x14ac:dyDescent="0.2">
      <c r="A41" s="69"/>
      <c r="B41" s="6" t="s">
        <v>20</v>
      </c>
      <c r="C41" s="6" t="s">
        <v>32</v>
      </c>
      <c r="D41" s="34">
        <f t="shared" si="7"/>
        <v>961.6</v>
      </c>
      <c r="E41" s="34">
        <f t="shared" si="8"/>
        <v>350.5</v>
      </c>
      <c r="F41" s="34">
        <v>608.6</v>
      </c>
      <c r="G41" s="93">
        <v>2.5</v>
      </c>
      <c r="H41" s="33">
        <v>957.6</v>
      </c>
      <c r="I41" s="34"/>
      <c r="J41" s="34"/>
      <c r="K41" s="34">
        <v>4</v>
      </c>
      <c r="L41" s="54"/>
      <c r="N41" s="5"/>
      <c r="O41" s="5"/>
    </row>
    <row r="42" spans="1:16" x14ac:dyDescent="0.2">
      <c r="A42" s="69"/>
      <c r="B42" s="6"/>
      <c r="C42" s="13" t="s">
        <v>101</v>
      </c>
      <c r="D42" s="34">
        <f t="shared" si="7"/>
        <v>227.4</v>
      </c>
      <c r="E42" s="34">
        <f t="shared" si="8"/>
        <v>82.800000000000011</v>
      </c>
      <c r="F42" s="34">
        <v>107.6</v>
      </c>
      <c r="G42" s="93">
        <v>37</v>
      </c>
      <c r="H42" s="33">
        <v>216.9</v>
      </c>
      <c r="I42" s="34"/>
      <c r="J42" s="34"/>
      <c r="K42" s="34">
        <v>10.5</v>
      </c>
      <c r="L42" s="54"/>
      <c r="N42" s="5"/>
      <c r="O42" s="5"/>
    </row>
    <row r="43" spans="1:16" hidden="1" x14ac:dyDescent="0.2">
      <c r="A43" s="69"/>
      <c r="B43" s="6"/>
      <c r="C43" s="6" t="s">
        <v>76</v>
      </c>
      <c r="D43" s="34">
        <f t="shared" si="7"/>
        <v>0</v>
      </c>
      <c r="E43" s="34">
        <f t="shared" si="8"/>
        <v>0</v>
      </c>
      <c r="F43" s="34"/>
      <c r="G43" s="93"/>
      <c r="H43" s="33"/>
      <c r="I43" s="34"/>
      <c r="J43" s="34"/>
      <c r="K43" s="34"/>
      <c r="L43" s="54"/>
      <c r="N43" s="5"/>
      <c r="O43" s="5"/>
    </row>
    <row r="44" spans="1:16" x14ac:dyDescent="0.2">
      <c r="A44" s="69"/>
      <c r="B44" s="6"/>
      <c r="C44" s="6" t="s">
        <v>66</v>
      </c>
      <c r="D44" s="34">
        <f t="shared" si="7"/>
        <v>167.3</v>
      </c>
      <c r="E44" s="34">
        <f t="shared" si="8"/>
        <v>85.000000000000014</v>
      </c>
      <c r="F44" s="34">
        <v>82.3</v>
      </c>
      <c r="G44" s="93"/>
      <c r="H44" s="33">
        <v>165.9</v>
      </c>
      <c r="I44" s="34"/>
      <c r="J44" s="34"/>
      <c r="K44" s="61">
        <v>1.4</v>
      </c>
      <c r="L44" s="54"/>
      <c r="N44" s="5"/>
      <c r="O44" s="5"/>
    </row>
    <row r="45" spans="1:16" x14ac:dyDescent="0.2">
      <c r="A45" s="69"/>
      <c r="B45" s="6"/>
      <c r="C45" s="13" t="s">
        <v>67</v>
      </c>
      <c r="D45" s="34">
        <f t="shared" si="7"/>
        <v>180.5</v>
      </c>
      <c r="E45" s="34">
        <f t="shared" si="8"/>
        <v>62.400000000000006</v>
      </c>
      <c r="F45" s="34">
        <v>118.1</v>
      </c>
      <c r="G45" s="93"/>
      <c r="H45" s="33">
        <v>180</v>
      </c>
      <c r="I45" s="34"/>
      <c r="J45" s="34"/>
      <c r="K45" s="61">
        <v>0.5</v>
      </c>
      <c r="L45" s="54"/>
      <c r="N45" s="5"/>
      <c r="O45" s="5"/>
      <c r="P45" s="5"/>
    </row>
    <row r="46" spans="1:16" x14ac:dyDescent="0.2">
      <c r="A46" s="69"/>
      <c r="B46" s="6"/>
      <c r="C46" s="13" t="s">
        <v>68</v>
      </c>
      <c r="D46" s="34">
        <f t="shared" si="7"/>
        <v>293.09999999999997</v>
      </c>
      <c r="E46" s="34">
        <f t="shared" si="8"/>
        <v>110.09999999999997</v>
      </c>
      <c r="F46" s="34">
        <v>153</v>
      </c>
      <c r="G46" s="63">
        <v>30</v>
      </c>
      <c r="H46" s="33">
        <v>292.2</v>
      </c>
      <c r="I46" s="34"/>
      <c r="J46" s="34"/>
      <c r="K46" s="61">
        <v>0.9</v>
      </c>
      <c r="L46" s="54"/>
      <c r="N46" s="5"/>
      <c r="O46" s="5"/>
      <c r="P46" s="5"/>
    </row>
    <row r="47" spans="1:16" x14ac:dyDescent="0.2">
      <c r="A47" s="69"/>
      <c r="B47" s="14"/>
      <c r="C47" s="13" t="s">
        <v>69</v>
      </c>
      <c r="D47" s="34">
        <f>SUM(H47,I47,J47,K47,L47)</f>
        <v>187.20000000000002</v>
      </c>
      <c r="E47" s="34">
        <f>SUM(D47-F47-G47)</f>
        <v>82.40000000000002</v>
      </c>
      <c r="F47" s="61">
        <v>103.6</v>
      </c>
      <c r="G47" s="96">
        <v>1.2</v>
      </c>
      <c r="H47" s="102">
        <v>186.3</v>
      </c>
      <c r="I47" s="61"/>
      <c r="J47" s="62"/>
      <c r="K47" s="61">
        <v>0.9</v>
      </c>
      <c r="L47" s="74"/>
      <c r="N47" s="5"/>
      <c r="O47" s="5"/>
    </row>
    <row r="48" spans="1:16" ht="12.75" customHeight="1" x14ac:dyDescent="0.2">
      <c r="A48" s="69"/>
      <c r="B48" s="6"/>
      <c r="C48" s="10" t="s">
        <v>70</v>
      </c>
      <c r="D48" s="35">
        <f>SUM(H48,I48,J48,K48,L48)</f>
        <v>257.5</v>
      </c>
      <c r="E48" s="35">
        <f>SUM(D48-F48-G48)</f>
        <v>116</v>
      </c>
      <c r="F48" s="35">
        <v>133</v>
      </c>
      <c r="G48" s="63">
        <v>8.5</v>
      </c>
      <c r="H48" s="37">
        <v>256.60000000000002</v>
      </c>
      <c r="I48" s="35"/>
      <c r="J48" s="35"/>
      <c r="K48" s="64">
        <v>0.9</v>
      </c>
      <c r="L48" s="36"/>
      <c r="N48" s="5"/>
      <c r="O48" s="5"/>
    </row>
    <row r="49" spans="1:15" ht="12.75" customHeight="1" x14ac:dyDescent="0.2">
      <c r="A49" s="69"/>
      <c r="B49" s="6"/>
      <c r="C49" s="6" t="s">
        <v>97</v>
      </c>
      <c r="D49" s="41">
        <f>SUM(H49,I49,J49,K49,L49)</f>
        <v>142.5</v>
      </c>
      <c r="E49" s="41">
        <f>SUM(D49-F49-G49)</f>
        <v>68.2</v>
      </c>
      <c r="F49" s="41">
        <v>74.3</v>
      </c>
      <c r="G49" s="92"/>
      <c r="H49" s="44">
        <v>142.5</v>
      </c>
      <c r="I49" s="41"/>
      <c r="J49" s="41"/>
      <c r="K49" s="41"/>
      <c r="L49" s="43"/>
      <c r="N49" s="5"/>
      <c r="O49" s="5"/>
    </row>
    <row r="50" spans="1:15" ht="8.25" customHeight="1" x14ac:dyDescent="0.2">
      <c r="A50" s="69"/>
      <c r="B50" s="6"/>
      <c r="C50" s="6"/>
      <c r="D50" s="34"/>
      <c r="E50" s="34"/>
      <c r="F50" s="34"/>
      <c r="G50" s="93"/>
      <c r="H50" s="33"/>
      <c r="I50" s="34"/>
      <c r="J50" s="34"/>
      <c r="K50" s="34"/>
      <c r="L50" s="54"/>
      <c r="N50" s="5"/>
      <c r="O50" s="5"/>
    </row>
    <row r="51" spans="1:15" ht="12.75" customHeight="1" thickBot="1" x14ac:dyDescent="0.25">
      <c r="A51" s="69"/>
      <c r="B51" s="6"/>
      <c r="C51" s="8" t="s">
        <v>21</v>
      </c>
      <c r="D51" s="49">
        <f>SUM(H51,I51,J51,K51,L51)</f>
        <v>3333.1</v>
      </c>
      <c r="E51" s="49">
        <f t="shared" ref="E51:L51" si="9">SUM(E40:E50)</f>
        <v>1863.4</v>
      </c>
      <c r="F51" s="49">
        <f t="shared" si="9"/>
        <v>1380.4999999999998</v>
      </c>
      <c r="G51" s="94">
        <f t="shared" si="9"/>
        <v>89.2</v>
      </c>
      <c r="H51" s="56">
        <f t="shared" si="9"/>
        <v>3314</v>
      </c>
      <c r="I51" s="49">
        <f t="shared" si="9"/>
        <v>0</v>
      </c>
      <c r="J51" s="49">
        <f t="shared" si="9"/>
        <v>0</v>
      </c>
      <c r="K51" s="49">
        <f t="shared" si="9"/>
        <v>19.099999999999994</v>
      </c>
      <c r="L51" s="55">
        <f t="shared" si="9"/>
        <v>0</v>
      </c>
      <c r="N51" s="5"/>
      <c r="O51" s="5"/>
    </row>
    <row r="52" spans="1:15" ht="12.75" hidden="1" customHeight="1" x14ac:dyDescent="0.2">
      <c r="A52" s="69"/>
      <c r="B52" s="14"/>
      <c r="C52" s="15"/>
      <c r="D52" s="16"/>
      <c r="E52" s="16"/>
      <c r="F52" s="16"/>
      <c r="G52" s="16"/>
      <c r="H52" s="103"/>
      <c r="I52" s="16"/>
      <c r="J52" s="16"/>
      <c r="K52" s="16"/>
      <c r="L52" s="75"/>
      <c r="N52" s="5"/>
      <c r="O52" s="5"/>
    </row>
    <row r="53" spans="1:15" ht="12.75" hidden="1" customHeight="1" thickBot="1" x14ac:dyDescent="0.25">
      <c r="A53" s="76"/>
      <c r="B53" s="17"/>
      <c r="C53" s="17"/>
      <c r="D53" s="17"/>
      <c r="E53" s="18"/>
      <c r="F53" s="18"/>
      <c r="G53" s="17"/>
      <c r="H53" s="81"/>
      <c r="I53" s="17"/>
      <c r="J53" s="17"/>
      <c r="K53" s="17"/>
      <c r="L53" s="77"/>
      <c r="N53" s="5"/>
      <c r="O53" s="5"/>
    </row>
    <row r="54" spans="1:15" ht="16.5" customHeight="1" thickBot="1" x14ac:dyDescent="0.25">
      <c r="A54" s="2" t="s">
        <v>85</v>
      </c>
      <c r="B54" s="2" t="s">
        <v>0</v>
      </c>
      <c r="C54" s="2" t="s">
        <v>1</v>
      </c>
      <c r="D54" s="2" t="s">
        <v>2</v>
      </c>
      <c r="E54" s="141" t="s">
        <v>3</v>
      </c>
      <c r="F54" s="141"/>
      <c r="G54" s="142"/>
      <c r="H54" s="141" t="s">
        <v>114</v>
      </c>
      <c r="I54" s="141"/>
      <c r="J54" s="141"/>
      <c r="K54" s="141"/>
      <c r="L54" s="141"/>
      <c r="N54" s="5"/>
      <c r="O54" s="5"/>
    </row>
    <row r="55" spans="1:15" ht="13.5" thickBot="1" x14ac:dyDescent="0.25">
      <c r="A55" s="2" t="s">
        <v>86</v>
      </c>
      <c r="B55" s="2" t="s">
        <v>5</v>
      </c>
      <c r="C55" s="2" t="s">
        <v>6</v>
      </c>
      <c r="D55" s="2" t="s">
        <v>7</v>
      </c>
      <c r="E55" s="2" t="s">
        <v>93</v>
      </c>
      <c r="F55" s="2" t="s">
        <v>95</v>
      </c>
      <c r="G55" s="91"/>
      <c r="H55" s="2" t="s">
        <v>8</v>
      </c>
      <c r="I55" s="2" t="s">
        <v>9</v>
      </c>
      <c r="J55" s="2" t="s">
        <v>10</v>
      </c>
      <c r="K55" s="2" t="s">
        <v>11</v>
      </c>
      <c r="L55" s="2" t="s">
        <v>12</v>
      </c>
      <c r="N55" s="5"/>
      <c r="O55" s="5"/>
    </row>
    <row r="56" spans="1:15" ht="13.5" thickBot="1" x14ac:dyDescent="0.25">
      <c r="A56" s="2" t="s">
        <v>4</v>
      </c>
      <c r="B56" s="2"/>
      <c r="C56" s="2"/>
      <c r="D56" s="2"/>
      <c r="E56" s="2" t="s">
        <v>94</v>
      </c>
      <c r="F56" s="2" t="s">
        <v>96</v>
      </c>
      <c r="G56" s="91" t="s">
        <v>14</v>
      </c>
      <c r="H56" s="2" t="s">
        <v>15</v>
      </c>
      <c r="I56" s="2" t="s">
        <v>16</v>
      </c>
      <c r="J56" s="2" t="s">
        <v>17</v>
      </c>
      <c r="K56" s="2" t="s">
        <v>15</v>
      </c>
      <c r="L56" s="2"/>
      <c r="N56" s="5"/>
      <c r="O56" s="5"/>
    </row>
    <row r="57" spans="1:15" ht="13.5" hidden="1" thickBot="1" x14ac:dyDescent="0.25">
      <c r="A57" s="2"/>
      <c r="B57" s="2"/>
      <c r="C57" s="2"/>
      <c r="D57" s="2"/>
      <c r="E57" s="2"/>
      <c r="F57" s="2"/>
      <c r="G57" s="91"/>
      <c r="H57" s="3"/>
      <c r="I57" s="3"/>
      <c r="J57" s="3"/>
      <c r="K57" s="3"/>
      <c r="L57" s="3"/>
      <c r="N57" s="5"/>
      <c r="O57" s="5"/>
    </row>
    <row r="58" spans="1:15" hidden="1" x14ac:dyDescent="0.2">
      <c r="A58" s="78"/>
      <c r="B58" s="4"/>
      <c r="C58" s="6"/>
      <c r="D58" s="4"/>
      <c r="E58" s="19"/>
      <c r="F58" s="19"/>
      <c r="G58" s="97"/>
      <c r="H58" s="21"/>
      <c r="I58" s="4"/>
      <c r="J58" s="4"/>
      <c r="K58" s="19"/>
      <c r="L58" s="20"/>
      <c r="N58" s="5"/>
      <c r="O58" s="5"/>
    </row>
    <row r="59" spans="1:15" hidden="1" x14ac:dyDescent="0.2">
      <c r="A59" s="69"/>
      <c r="B59" s="6"/>
      <c r="C59" s="6"/>
      <c r="D59" s="6"/>
      <c r="E59" s="6"/>
      <c r="F59" s="6"/>
      <c r="G59" s="98"/>
      <c r="H59" s="23"/>
      <c r="I59" s="6"/>
      <c r="J59" s="6"/>
      <c r="K59" s="6"/>
      <c r="L59" s="22"/>
      <c r="N59" s="5"/>
      <c r="O59" s="5"/>
    </row>
    <row r="60" spans="1:15" hidden="1" x14ac:dyDescent="0.2">
      <c r="A60" s="73"/>
      <c r="B60" s="7"/>
      <c r="C60" s="8"/>
      <c r="D60" s="24"/>
      <c r="E60" s="24"/>
      <c r="F60" s="8"/>
      <c r="G60" s="99"/>
      <c r="H60" s="104"/>
      <c r="I60" s="24"/>
      <c r="J60" s="24"/>
      <c r="K60" s="24"/>
      <c r="L60" s="25">
        <f>SUM(L40:L58)</f>
        <v>0</v>
      </c>
      <c r="N60" s="5"/>
      <c r="O60" s="5"/>
    </row>
    <row r="61" spans="1:15" ht="12.75" customHeight="1" x14ac:dyDescent="0.2">
      <c r="A61" s="71" t="s">
        <v>42</v>
      </c>
      <c r="B61" s="4" t="s">
        <v>33</v>
      </c>
      <c r="C61" s="9" t="s">
        <v>65</v>
      </c>
      <c r="D61" s="41">
        <f>SUM(H61,I61,J61,K61,L61)</f>
        <v>2574</v>
      </c>
      <c r="E61" s="34">
        <f>SUM(D61-F61-G61)</f>
        <v>1939.1</v>
      </c>
      <c r="F61" s="41">
        <v>484</v>
      </c>
      <c r="G61" s="92">
        <v>150.9</v>
      </c>
      <c r="H61" s="44">
        <v>1265.2</v>
      </c>
      <c r="I61" s="41">
        <v>687.9</v>
      </c>
      <c r="J61" s="41">
        <v>620.9</v>
      </c>
      <c r="K61" s="41"/>
      <c r="L61" s="43"/>
      <c r="N61" s="5"/>
      <c r="O61" s="5"/>
    </row>
    <row r="62" spans="1:15" ht="12.75" customHeight="1" x14ac:dyDescent="0.2">
      <c r="A62" s="68"/>
      <c r="B62" s="6" t="s">
        <v>20</v>
      </c>
      <c r="C62" s="4" t="s">
        <v>77</v>
      </c>
      <c r="D62" s="34">
        <f>SUM(H62,I62,J62,K62,L62)</f>
        <v>381.59999999999997</v>
      </c>
      <c r="E62" s="34">
        <f t="shared" ref="E62:E74" si="10">SUM(D62-F62-G62)</f>
        <v>161.99999999999997</v>
      </c>
      <c r="F62" s="41">
        <v>218.6</v>
      </c>
      <c r="G62" s="92">
        <v>1</v>
      </c>
      <c r="H62" s="44">
        <v>169.2</v>
      </c>
      <c r="I62" s="41"/>
      <c r="J62" s="41">
        <v>116.2</v>
      </c>
      <c r="K62" s="41">
        <v>96.2</v>
      </c>
      <c r="L62" s="43"/>
      <c r="N62" s="5"/>
      <c r="O62" s="5"/>
    </row>
    <row r="63" spans="1:15" ht="12.75" customHeight="1" x14ac:dyDescent="0.2">
      <c r="A63" s="68"/>
      <c r="B63" s="6"/>
      <c r="C63" s="4" t="s">
        <v>61</v>
      </c>
      <c r="D63" s="34">
        <f>SUM(H63,I63,J63,K63,L63)</f>
        <v>1649.8</v>
      </c>
      <c r="E63" s="34">
        <f t="shared" si="10"/>
        <v>501.69999999999993</v>
      </c>
      <c r="F63" s="41">
        <v>1139</v>
      </c>
      <c r="G63" s="92">
        <v>9.1</v>
      </c>
      <c r="H63" s="44">
        <v>264</v>
      </c>
      <c r="I63" s="41"/>
      <c r="J63" s="41">
        <v>1364</v>
      </c>
      <c r="K63" s="41">
        <v>21.8</v>
      </c>
      <c r="L63" s="43"/>
      <c r="N63" s="5"/>
      <c r="O63" s="5"/>
    </row>
    <row r="64" spans="1:15" ht="12.75" customHeight="1" x14ac:dyDescent="0.2">
      <c r="A64" s="69"/>
      <c r="B64" s="6"/>
      <c r="C64" s="6" t="s">
        <v>43</v>
      </c>
      <c r="D64" s="34">
        <f t="shared" ref="D64:D74" si="11">SUM(H64,I64,J64,K64,L64)</f>
        <v>966.4</v>
      </c>
      <c r="E64" s="34">
        <f t="shared" si="10"/>
        <v>331.59999999999997</v>
      </c>
      <c r="F64" s="34">
        <v>605</v>
      </c>
      <c r="G64" s="93">
        <v>29.8</v>
      </c>
      <c r="H64" s="33">
        <v>305.5</v>
      </c>
      <c r="I64" s="34"/>
      <c r="J64" s="34">
        <v>638.1</v>
      </c>
      <c r="K64" s="34">
        <v>22.8</v>
      </c>
      <c r="L64" s="54"/>
      <c r="N64" s="5"/>
      <c r="O64" s="5"/>
    </row>
    <row r="65" spans="1:18" ht="12.75" customHeight="1" x14ac:dyDescent="0.2">
      <c r="A65" s="69"/>
      <c r="B65" s="6"/>
      <c r="C65" s="6" t="s">
        <v>108</v>
      </c>
      <c r="D65" s="34">
        <f t="shared" si="11"/>
        <v>712.8</v>
      </c>
      <c r="E65" s="34">
        <f t="shared" si="10"/>
        <v>264.69999999999993</v>
      </c>
      <c r="F65" s="34">
        <v>446.6</v>
      </c>
      <c r="G65" s="93">
        <v>1.5</v>
      </c>
      <c r="H65" s="33">
        <v>283.89999999999998</v>
      </c>
      <c r="I65" s="34"/>
      <c r="J65" s="34">
        <v>421.9</v>
      </c>
      <c r="K65" s="34">
        <v>7</v>
      </c>
      <c r="L65" s="54"/>
      <c r="N65" s="5"/>
      <c r="O65" s="5"/>
    </row>
    <row r="66" spans="1:18" ht="12.75" customHeight="1" x14ac:dyDescent="0.2">
      <c r="A66" s="23"/>
      <c r="B66" s="6"/>
      <c r="C66" s="6" t="s">
        <v>44</v>
      </c>
      <c r="D66" s="34">
        <f t="shared" si="11"/>
        <v>1247.3999999999999</v>
      </c>
      <c r="E66" s="34">
        <f t="shared" si="10"/>
        <v>396.09999999999991</v>
      </c>
      <c r="F66" s="34">
        <v>849.8</v>
      </c>
      <c r="G66" s="93">
        <v>1.5</v>
      </c>
      <c r="H66" s="33">
        <v>297.89999999999998</v>
      </c>
      <c r="I66" s="34"/>
      <c r="J66" s="34">
        <v>946.8</v>
      </c>
      <c r="K66" s="34">
        <v>2.7</v>
      </c>
      <c r="L66" s="54"/>
      <c r="N66" s="5"/>
      <c r="O66" s="5"/>
    </row>
    <row r="67" spans="1:18" ht="12.75" customHeight="1" x14ac:dyDescent="0.2">
      <c r="A67" s="23"/>
      <c r="B67" s="6"/>
      <c r="C67" s="26" t="s">
        <v>60</v>
      </c>
      <c r="D67" s="34">
        <f t="shared" si="11"/>
        <v>975.39999999999986</v>
      </c>
      <c r="E67" s="34">
        <f t="shared" si="10"/>
        <v>309.69999999999982</v>
      </c>
      <c r="F67" s="34">
        <v>662.7</v>
      </c>
      <c r="G67" s="93">
        <v>3</v>
      </c>
      <c r="H67" s="33">
        <v>216.2</v>
      </c>
      <c r="I67" s="34"/>
      <c r="J67" s="34">
        <v>733.9</v>
      </c>
      <c r="K67" s="34">
        <v>25.3</v>
      </c>
      <c r="L67" s="54"/>
      <c r="N67" s="5"/>
      <c r="O67" s="5"/>
    </row>
    <row r="68" spans="1:18" ht="12.75" customHeight="1" x14ac:dyDescent="0.2">
      <c r="A68" s="23"/>
      <c r="B68" s="6"/>
      <c r="C68" s="26" t="s">
        <v>103</v>
      </c>
      <c r="D68" s="34">
        <f t="shared" si="11"/>
        <v>434.2</v>
      </c>
      <c r="E68" s="34">
        <f t="shared" si="10"/>
        <v>109.89999999999998</v>
      </c>
      <c r="F68" s="34">
        <v>322.3</v>
      </c>
      <c r="G68" s="93">
        <v>2</v>
      </c>
      <c r="H68" s="33"/>
      <c r="I68" s="34"/>
      <c r="J68" s="34">
        <v>433.7</v>
      </c>
      <c r="K68" s="34">
        <v>0.5</v>
      </c>
      <c r="L68" s="54"/>
      <c r="N68" s="5"/>
      <c r="O68" s="5"/>
    </row>
    <row r="69" spans="1:18" ht="12.75" customHeight="1" x14ac:dyDescent="0.2">
      <c r="A69" s="79"/>
      <c r="B69" s="10"/>
      <c r="C69" s="27" t="s">
        <v>46</v>
      </c>
      <c r="D69" s="34">
        <f t="shared" si="11"/>
        <v>1151.1000000000001</v>
      </c>
      <c r="E69" s="34">
        <f t="shared" si="10"/>
        <v>387.80000000000018</v>
      </c>
      <c r="F69" s="35">
        <v>713.3</v>
      </c>
      <c r="G69" s="63">
        <v>50</v>
      </c>
      <c r="H69" s="37">
        <v>384.6</v>
      </c>
      <c r="I69" s="35"/>
      <c r="J69" s="35">
        <v>762.7</v>
      </c>
      <c r="K69" s="35">
        <v>3.8</v>
      </c>
      <c r="L69" s="36"/>
      <c r="N69" s="5"/>
      <c r="O69" s="5"/>
    </row>
    <row r="70" spans="1:18" ht="12.75" customHeight="1" x14ac:dyDescent="0.2">
      <c r="A70" s="79"/>
      <c r="B70" s="10"/>
      <c r="C70" s="26" t="s">
        <v>110</v>
      </c>
      <c r="D70" s="34">
        <f t="shared" si="11"/>
        <v>738.9</v>
      </c>
      <c r="E70" s="34">
        <f t="shared" si="10"/>
        <v>236.7</v>
      </c>
      <c r="F70" s="35">
        <v>502.2</v>
      </c>
      <c r="G70" s="63"/>
      <c r="H70" s="37">
        <v>198.1</v>
      </c>
      <c r="I70" s="35"/>
      <c r="J70" s="35">
        <v>536.9</v>
      </c>
      <c r="K70" s="35">
        <v>3.9</v>
      </c>
      <c r="L70" s="36"/>
      <c r="N70" s="5"/>
      <c r="O70" s="5"/>
    </row>
    <row r="71" spans="1:18" ht="12.75" customHeight="1" x14ac:dyDescent="0.2">
      <c r="A71" s="79"/>
      <c r="B71" s="10"/>
      <c r="C71" s="28" t="s">
        <v>115</v>
      </c>
      <c r="D71" s="34">
        <f t="shared" si="11"/>
        <v>677.69999999999993</v>
      </c>
      <c r="E71" s="34">
        <f t="shared" si="10"/>
        <v>246.89999999999995</v>
      </c>
      <c r="F71" s="35">
        <v>416.9</v>
      </c>
      <c r="G71" s="63">
        <v>13.9</v>
      </c>
      <c r="H71" s="37">
        <v>273.2</v>
      </c>
      <c r="I71" s="35"/>
      <c r="J71" s="35">
        <v>387.2</v>
      </c>
      <c r="K71" s="35">
        <v>17.3</v>
      </c>
      <c r="L71" s="36"/>
      <c r="N71" s="5"/>
      <c r="O71" s="5"/>
    </row>
    <row r="72" spans="1:18" ht="12.75" customHeight="1" x14ac:dyDescent="0.2">
      <c r="A72" s="79"/>
      <c r="B72" s="10"/>
      <c r="C72" s="28" t="s">
        <v>47</v>
      </c>
      <c r="D72" s="34">
        <f t="shared" si="11"/>
        <v>947.3</v>
      </c>
      <c r="E72" s="34">
        <f t="shared" si="10"/>
        <v>297.5</v>
      </c>
      <c r="F72" s="35">
        <v>648.29999999999995</v>
      </c>
      <c r="G72" s="63">
        <v>1.5</v>
      </c>
      <c r="H72" s="37">
        <v>210.7</v>
      </c>
      <c r="I72" s="35"/>
      <c r="J72" s="35">
        <v>727.6</v>
      </c>
      <c r="K72" s="35">
        <v>9</v>
      </c>
      <c r="L72" s="36"/>
      <c r="N72" s="5"/>
      <c r="O72" s="5"/>
    </row>
    <row r="73" spans="1:18" ht="12.75" customHeight="1" x14ac:dyDescent="0.2">
      <c r="A73" s="79"/>
      <c r="B73" s="10"/>
      <c r="C73" s="29" t="s">
        <v>109</v>
      </c>
      <c r="D73" s="34">
        <f t="shared" si="11"/>
        <v>639.5</v>
      </c>
      <c r="E73" s="34">
        <f t="shared" si="10"/>
        <v>246.10000000000002</v>
      </c>
      <c r="F73" s="35">
        <v>393.4</v>
      </c>
      <c r="G73" s="63"/>
      <c r="H73" s="37">
        <v>275.7</v>
      </c>
      <c r="I73" s="35"/>
      <c r="J73" s="35">
        <v>353.3</v>
      </c>
      <c r="K73" s="35">
        <v>10.5</v>
      </c>
      <c r="L73" s="36"/>
      <c r="N73" s="5"/>
      <c r="O73" s="5"/>
    </row>
    <row r="74" spans="1:18" ht="12.75" customHeight="1" x14ac:dyDescent="0.2">
      <c r="A74" s="79"/>
      <c r="B74" s="10"/>
      <c r="C74" s="29" t="s">
        <v>48</v>
      </c>
      <c r="D74" s="34">
        <f t="shared" si="11"/>
        <v>974.1</v>
      </c>
      <c r="E74" s="34">
        <f t="shared" si="10"/>
        <v>356.6</v>
      </c>
      <c r="F74" s="35">
        <v>615</v>
      </c>
      <c r="G74" s="63">
        <v>2.5</v>
      </c>
      <c r="H74" s="37">
        <v>327.60000000000002</v>
      </c>
      <c r="I74" s="35"/>
      <c r="J74" s="35">
        <v>643.79999999999995</v>
      </c>
      <c r="K74" s="35">
        <v>2.7</v>
      </c>
      <c r="L74" s="36"/>
      <c r="N74" s="5"/>
      <c r="O74" s="5"/>
      <c r="P74" s="5"/>
      <c r="Q74" s="5"/>
      <c r="R74" s="5"/>
    </row>
    <row r="75" spans="1:18" ht="25.5" hidden="1" customHeight="1" x14ac:dyDescent="0.2">
      <c r="A75" s="23"/>
      <c r="B75" s="6"/>
      <c r="C75" s="31"/>
      <c r="D75" s="34">
        <f t="shared" ref="D75:D133" si="12">SUM(H75,I75,J75,K75,L75)</f>
        <v>0</v>
      </c>
      <c r="E75" s="34">
        <f t="shared" ref="E75:E117" si="13">SUM(D75-F75-G75)</f>
        <v>0</v>
      </c>
      <c r="F75" s="34"/>
      <c r="G75" s="93"/>
      <c r="H75" s="33"/>
      <c r="I75" s="34"/>
      <c r="J75" s="34"/>
      <c r="K75" s="34"/>
      <c r="L75" s="54"/>
      <c r="N75" s="5"/>
      <c r="O75" s="5"/>
    </row>
    <row r="76" spans="1:18" ht="12.75" customHeight="1" x14ac:dyDescent="0.2">
      <c r="A76" s="79"/>
      <c r="B76" s="10"/>
      <c r="C76" s="6" t="s">
        <v>107</v>
      </c>
      <c r="D76" s="34">
        <f t="shared" si="12"/>
        <v>527.29999999999995</v>
      </c>
      <c r="E76" s="34">
        <f t="shared" si="13"/>
        <v>170.99999999999994</v>
      </c>
      <c r="F76" s="34">
        <v>312.3</v>
      </c>
      <c r="G76" s="93">
        <v>44</v>
      </c>
      <c r="H76" s="33">
        <v>235.8</v>
      </c>
      <c r="I76" s="34"/>
      <c r="J76" s="34">
        <v>276.7</v>
      </c>
      <c r="K76" s="34">
        <v>14.8</v>
      </c>
      <c r="L76" s="36"/>
      <c r="N76" s="5"/>
      <c r="O76" s="5"/>
    </row>
    <row r="77" spans="1:18" ht="12.75" customHeight="1" x14ac:dyDescent="0.2">
      <c r="A77" s="79"/>
      <c r="B77" s="10"/>
      <c r="C77" s="67" t="s">
        <v>126</v>
      </c>
      <c r="D77" s="34">
        <f t="shared" si="12"/>
        <v>1507.2</v>
      </c>
      <c r="E77" s="34">
        <f t="shared" si="13"/>
        <v>482.20000000000005</v>
      </c>
      <c r="F77" s="34">
        <v>1003</v>
      </c>
      <c r="G77" s="93">
        <v>22</v>
      </c>
      <c r="H77" s="33">
        <v>511</v>
      </c>
      <c r="I77" s="34"/>
      <c r="J77" s="34">
        <v>988</v>
      </c>
      <c r="K77" s="34">
        <v>8.1999999999999993</v>
      </c>
      <c r="L77" s="36"/>
      <c r="N77" s="5"/>
      <c r="O77" s="5"/>
    </row>
    <row r="78" spans="1:18" ht="12.75" customHeight="1" x14ac:dyDescent="0.2">
      <c r="A78" s="79"/>
      <c r="B78" s="10"/>
      <c r="C78" s="66" t="s">
        <v>104</v>
      </c>
      <c r="D78" s="34">
        <f t="shared" si="12"/>
        <v>1783.4</v>
      </c>
      <c r="E78" s="34">
        <f t="shared" si="13"/>
        <v>563.70000000000005</v>
      </c>
      <c r="F78" s="34">
        <v>1217.7</v>
      </c>
      <c r="G78" s="93">
        <v>2</v>
      </c>
      <c r="H78" s="33">
        <v>304.5</v>
      </c>
      <c r="I78" s="34"/>
      <c r="J78" s="34">
        <v>1430.9</v>
      </c>
      <c r="K78" s="34">
        <v>48</v>
      </c>
      <c r="L78" s="36"/>
      <c r="N78" s="5"/>
      <c r="O78" s="5"/>
    </row>
    <row r="79" spans="1:18" ht="12.75" hidden="1" customHeight="1" thickBot="1" x14ac:dyDescent="0.25">
      <c r="A79" s="2" t="s">
        <v>85</v>
      </c>
      <c r="B79" s="2" t="s">
        <v>0</v>
      </c>
      <c r="C79" s="2" t="s">
        <v>1</v>
      </c>
      <c r="D79" s="65" t="s">
        <v>2</v>
      </c>
      <c r="E79" s="145" t="s">
        <v>3</v>
      </c>
      <c r="F79" s="145"/>
      <c r="G79" s="146"/>
      <c r="H79" s="145"/>
      <c r="I79" s="145"/>
      <c r="J79" s="145"/>
      <c r="K79" s="145"/>
      <c r="L79" s="145"/>
      <c r="N79" s="5"/>
      <c r="O79" s="5"/>
    </row>
    <row r="80" spans="1:18" ht="12.75" hidden="1" customHeight="1" thickBot="1" x14ac:dyDescent="0.25">
      <c r="A80" s="2" t="s">
        <v>86</v>
      </c>
      <c r="B80" s="2" t="s">
        <v>5</v>
      </c>
      <c r="C80" s="2" t="s">
        <v>6</v>
      </c>
      <c r="D80" s="65" t="s">
        <v>7</v>
      </c>
      <c r="E80" s="65" t="s">
        <v>93</v>
      </c>
      <c r="F80" s="65" t="s">
        <v>95</v>
      </c>
      <c r="G80" s="100"/>
      <c r="H80" s="65"/>
      <c r="I80" s="65"/>
      <c r="J80" s="65"/>
      <c r="K80" s="65"/>
      <c r="L80" s="65"/>
      <c r="N80" s="5"/>
      <c r="O80" s="5"/>
    </row>
    <row r="81" spans="1:21" ht="12.75" hidden="1" customHeight="1" thickBot="1" x14ac:dyDescent="0.25">
      <c r="A81" s="2" t="s">
        <v>4</v>
      </c>
      <c r="B81" s="2"/>
      <c r="C81" s="2"/>
      <c r="D81" s="65" t="s">
        <v>13</v>
      </c>
      <c r="E81" s="65" t="s">
        <v>94</v>
      </c>
      <c r="F81" s="65" t="s">
        <v>96</v>
      </c>
      <c r="G81" s="100" t="s">
        <v>14</v>
      </c>
      <c r="H81" s="65"/>
      <c r="I81" s="65"/>
      <c r="J81" s="65"/>
      <c r="K81" s="65"/>
      <c r="L81" s="65"/>
      <c r="N81" s="5"/>
      <c r="O81" s="5"/>
    </row>
    <row r="82" spans="1:21" ht="12.75" hidden="1" customHeight="1" thickBot="1" x14ac:dyDescent="0.25">
      <c r="A82" s="2"/>
      <c r="B82" s="2"/>
      <c r="C82" s="2"/>
      <c r="D82" s="65"/>
      <c r="E82" s="65"/>
      <c r="F82" s="65"/>
      <c r="G82" s="100"/>
      <c r="H82" s="65"/>
      <c r="I82" s="65"/>
      <c r="J82" s="65"/>
      <c r="K82" s="65"/>
      <c r="L82" s="65"/>
      <c r="N82" s="5"/>
      <c r="O82" s="5"/>
    </row>
    <row r="83" spans="1:21" ht="12.75" hidden="1" customHeight="1" x14ac:dyDescent="0.2">
      <c r="A83" s="21"/>
      <c r="B83" s="4"/>
      <c r="C83" s="30"/>
      <c r="D83" s="41">
        <f t="shared" si="12"/>
        <v>0</v>
      </c>
      <c r="E83" s="41">
        <f t="shared" si="13"/>
        <v>0</v>
      </c>
      <c r="F83" s="34"/>
      <c r="G83" s="93"/>
      <c r="H83" s="33"/>
      <c r="I83" s="34"/>
      <c r="J83" s="34"/>
      <c r="K83" s="34"/>
      <c r="L83" s="43"/>
      <c r="N83" s="5"/>
      <c r="O83" s="5"/>
    </row>
    <row r="84" spans="1:21" ht="12.75" customHeight="1" x14ac:dyDescent="0.2">
      <c r="A84" s="21"/>
      <c r="B84" s="4"/>
      <c r="C84" s="67" t="s">
        <v>106</v>
      </c>
      <c r="D84" s="41">
        <f t="shared" si="12"/>
        <v>561.30000000000007</v>
      </c>
      <c r="E84" s="41">
        <f t="shared" si="13"/>
        <v>195.30000000000007</v>
      </c>
      <c r="F84" s="34">
        <v>346</v>
      </c>
      <c r="G84" s="93">
        <v>20</v>
      </c>
      <c r="H84" s="33">
        <v>262.39999999999998</v>
      </c>
      <c r="I84" s="34"/>
      <c r="J84" s="34">
        <v>292.8</v>
      </c>
      <c r="K84" s="34">
        <v>6.1</v>
      </c>
      <c r="L84" s="43"/>
      <c r="N84" s="5"/>
      <c r="O84" s="5"/>
    </row>
    <row r="85" spans="1:21" ht="12.75" customHeight="1" x14ac:dyDescent="0.2">
      <c r="A85" s="23"/>
      <c r="B85" s="6"/>
      <c r="C85" s="26" t="s">
        <v>53</v>
      </c>
      <c r="D85" s="34">
        <f t="shared" si="12"/>
        <v>730.2</v>
      </c>
      <c r="E85" s="34">
        <f t="shared" si="13"/>
        <v>232.20000000000007</v>
      </c>
      <c r="F85" s="34">
        <v>496.4</v>
      </c>
      <c r="G85" s="93">
        <v>1.6</v>
      </c>
      <c r="H85" s="33">
        <v>256.8</v>
      </c>
      <c r="I85" s="34"/>
      <c r="J85" s="34">
        <v>472.2</v>
      </c>
      <c r="K85" s="34">
        <v>1.2</v>
      </c>
      <c r="L85" s="54"/>
      <c r="N85" s="5"/>
      <c r="O85" s="5"/>
    </row>
    <row r="86" spans="1:21" ht="24" hidden="1" customHeight="1" x14ac:dyDescent="0.2">
      <c r="A86" s="23"/>
      <c r="B86" s="6"/>
      <c r="C86" s="31"/>
      <c r="D86" s="34">
        <f t="shared" si="12"/>
        <v>0</v>
      </c>
      <c r="E86" s="34">
        <f t="shared" si="13"/>
        <v>0</v>
      </c>
      <c r="F86" s="34"/>
      <c r="G86" s="93"/>
      <c r="H86" s="33"/>
      <c r="I86" s="34"/>
      <c r="J86" s="34"/>
      <c r="K86" s="34"/>
      <c r="L86" s="54"/>
      <c r="N86" s="5"/>
      <c r="O86" s="5"/>
    </row>
    <row r="87" spans="1:21" ht="12.75" customHeight="1" x14ac:dyDescent="0.2">
      <c r="A87" s="23"/>
      <c r="B87" s="6"/>
      <c r="C87" s="26" t="s">
        <v>57</v>
      </c>
      <c r="D87" s="34">
        <f t="shared" si="12"/>
        <v>551.6</v>
      </c>
      <c r="E87" s="34">
        <f t="shared" si="13"/>
        <v>150.5</v>
      </c>
      <c r="F87" s="34">
        <v>308.3</v>
      </c>
      <c r="G87" s="93">
        <v>92.8</v>
      </c>
      <c r="H87" s="33">
        <v>240.1</v>
      </c>
      <c r="I87" s="34"/>
      <c r="J87" s="34">
        <v>292.39999999999998</v>
      </c>
      <c r="K87" s="34">
        <v>19.100000000000001</v>
      </c>
      <c r="L87" s="54"/>
      <c r="N87" s="5"/>
      <c r="O87" s="5"/>
    </row>
    <row r="88" spans="1:21" ht="12.75" customHeight="1" x14ac:dyDescent="0.2">
      <c r="A88" s="23"/>
      <c r="B88" s="6"/>
      <c r="C88" s="28" t="s">
        <v>59</v>
      </c>
      <c r="D88" s="34">
        <f t="shared" si="12"/>
        <v>599.94999999999993</v>
      </c>
      <c r="E88" s="34">
        <f t="shared" si="13"/>
        <v>226.14999999999995</v>
      </c>
      <c r="F88" s="34">
        <v>359.9</v>
      </c>
      <c r="G88" s="93">
        <v>13.9</v>
      </c>
      <c r="H88" s="33">
        <v>257.39999999999998</v>
      </c>
      <c r="I88" s="34"/>
      <c r="J88" s="34">
        <v>324.45</v>
      </c>
      <c r="K88" s="34">
        <v>18.100000000000001</v>
      </c>
      <c r="L88" s="54"/>
      <c r="N88" s="5"/>
      <c r="O88" s="5"/>
      <c r="P88" s="5"/>
      <c r="Q88" s="5"/>
      <c r="R88" s="5"/>
      <c r="S88" s="5"/>
      <c r="T88" s="5"/>
      <c r="U88" s="5"/>
    </row>
    <row r="89" spans="1:21" ht="23.25" customHeight="1" x14ac:dyDescent="0.2">
      <c r="A89" s="23"/>
      <c r="B89" s="6"/>
      <c r="C89" s="31" t="s">
        <v>122</v>
      </c>
      <c r="D89" s="34">
        <f t="shared" si="12"/>
        <v>286.3</v>
      </c>
      <c r="E89" s="34">
        <f t="shared" si="13"/>
        <v>112.5</v>
      </c>
      <c r="F89" s="34">
        <v>173.3</v>
      </c>
      <c r="G89" s="93">
        <v>0.5</v>
      </c>
      <c r="H89" s="33">
        <v>180.4</v>
      </c>
      <c r="I89" s="34"/>
      <c r="J89" s="34">
        <v>90.9</v>
      </c>
      <c r="K89" s="34">
        <v>15</v>
      </c>
      <c r="L89" s="54"/>
      <c r="N89" s="5"/>
      <c r="O89" s="5"/>
    </row>
    <row r="90" spans="1:21" ht="12.75" customHeight="1" x14ac:dyDescent="0.2">
      <c r="A90" s="23"/>
      <c r="B90" s="6"/>
      <c r="C90" s="28" t="s">
        <v>79</v>
      </c>
      <c r="D90" s="34">
        <f t="shared" si="12"/>
        <v>303.60000000000002</v>
      </c>
      <c r="E90" s="34">
        <f t="shared" si="13"/>
        <v>118.10000000000002</v>
      </c>
      <c r="F90" s="34">
        <v>185</v>
      </c>
      <c r="G90" s="93">
        <v>0.5</v>
      </c>
      <c r="H90" s="33">
        <v>178.5</v>
      </c>
      <c r="I90" s="34"/>
      <c r="J90" s="34">
        <v>118.8</v>
      </c>
      <c r="K90" s="34">
        <v>6.3</v>
      </c>
      <c r="L90" s="54"/>
      <c r="N90" s="5"/>
      <c r="O90" s="5"/>
    </row>
    <row r="91" spans="1:21" ht="12.75" customHeight="1" x14ac:dyDescent="0.2">
      <c r="A91" s="23"/>
      <c r="B91" s="6"/>
      <c r="C91" s="28" t="s">
        <v>124</v>
      </c>
      <c r="D91" s="34">
        <f t="shared" si="12"/>
        <v>152.29999999999998</v>
      </c>
      <c r="E91" s="34">
        <f t="shared" si="13"/>
        <v>57.099999999999987</v>
      </c>
      <c r="F91" s="34">
        <v>74.8</v>
      </c>
      <c r="G91" s="93">
        <v>20.399999999999999</v>
      </c>
      <c r="H91" s="33">
        <v>50.4</v>
      </c>
      <c r="I91" s="34"/>
      <c r="J91" s="34">
        <v>87.7</v>
      </c>
      <c r="K91" s="34">
        <v>14.2</v>
      </c>
      <c r="L91" s="54"/>
      <c r="N91" s="5"/>
      <c r="O91" s="5"/>
    </row>
    <row r="92" spans="1:21" ht="12.75" customHeight="1" x14ac:dyDescent="0.2">
      <c r="A92" s="23"/>
      <c r="B92" s="6"/>
      <c r="C92" s="28" t="s">
        <v>54</v>
      </c>
      <c r="D92" s="34">
        <f t="shared" si="12"/>
        <v>317.20000000000005</v>
      </c>
      <c r="E92" s="34">
        <f t="shared" si="13"/>
        <v>118.50000000000004</v>
      </c>
      <c r="F92" s="34">
        <v>184.4</v>
      </c>
      <c r="G92" s="93">
        <v>14.3</v>
      </c>
      <c r="H92" s="33">
        <v>181.8</v>
      </c>
      <c r="I92" s="34"/>
      <c r="J92" s="34">
        <v>112.8</v>
      </c>
      <c r="K92" s="34">
        <v>22.6</v>
      </c>
      <c r="L92" s="54"/>
      <c r="N92" s="5"/>
      <c r="O92" s="5"/>
    </row>
    <row r="93" spans="1:21" ht="24" customHeight="1" x14ac:dyDescent="0.2">
      <c r="A93" s="23"/>
      <c r="B93" s="6"/>
      <c r="C93" s="31" t="s">
        <v>123</v>
      </c>
      <c r="D93" s="34">
        <f t="shared" si="12"/>
        <v>325.8</v>
      </c>
      <c r="E93" s="34">
        <f t="shared" si="13"/>
        <v>133.80000000000001</v>
      </c>
      <c r="F93" s="34">
        <v>189.7</v>
      </c>
      <c r="G93" s="93">
        <v>2.2999999999999998</v>
      </c>
      <c r="H93" s="33">
        <v>183.9</v>
      </c>
      <c r="I93" s="34"/>
      <c r="J93" s="34">
        <v>115.7</v>
      </c>
      <c r="K93" s="34">
        <v>26.2</v>
      </c>
      <c r="L93" s="54"/>
      <c r="N93" s="5"/>
      <c r="O93" s="5"/>
    </row>
    <row r="94" spans="1:21" ht="22.5" customHeight="1" x14ac:dyDescent="0.2">
      <c r="A94" s="23"/>
      <c r="B94" s="6"/>
      <c r="C94" s="31" t="s">
        <v>100</v>
      </c>
      <c r="D94" s="34">
        <f t="shared" si="12"/>
        <v>680</v>
      </c>
      <c r="E94" s="34">
        <f t="shared" si="13"/>
        <v>254.5</v>
      </c>
      <c r="F94" s="34">
        <v>424.7</v>
      </c>
      <c r="G94" s="93">
        <v>0.8</v>
      </c>
      <c r="H94" s="33">
        <v>219.7</v>
      </c>
      <c r="I94" s="34"/>
      <c r="J94" s="34">
        <v>399.2</v>
      </c>
      <c r="K94" s="34">
        <v>61.1</v>
      </c>
      <c r="L94" s="54"/>
      <c r="N94" s="5"/>
      <c r="O94" s="5"/>
    </row>
    <row r="95" spans="1:21" ht="12.75" customHeight="1" x14ac:dyDescent="0.2">
      <c r="A95" s="23"/>
      <c r="B95" s="6"/>
      <c r="C95" s="31" t="s">
        <v>56</v>
      </c>
      <c r="D95" s="34">
        <f t="shared" si="12"/>
        <v>654.29999999999995</v>
      </c>
      <c r="E95" s="34">
        <f t="shared" si="13"/>
        <v>228.19999999999996</v>
      </c>
      <c r="F95" s="34">
        <v>425.5</v>
      </c>
      <c r="G95" s="93">
        <v>0.6</v>
      </c>
      <c r="H95" s="33">
        <v>251.1</v>
      </c>
      <c r="I95" s="34"/>
      <c r="J95" s="34">
        <v>388.9</v>
      </c>
      <c r="K95" s="34">
        <v>14.3</v>
      </c>
      <c r="L95" s="54"/>
      <c r="N95" s="5"/>
      <c r="O95" s="5"/>
    </row>
    <row r="96" spans="1:21" ht="12.75" customHeight="1" x14ac:dyDescent="0.2">
      <c r="A96" s="23"/>
      <c r="B96" s="6"/>
      <c r="C96" s="31" t="s">
        <v>118</v>
      </c>
      <c r="D96" s="34">
        <f t="shared" si="12"/>
        <v>321.7</v>
      </c>
      <c r="E96" s="34">
        <f t="shared" si="13"/>
        <v>165.6</v>
      </c>
      <c r="F96" s="34">
        <v>151.1</v>
      </c>
      <c r="G96" s="93">
        <v>5</v>
      </c>
      <c r="H96" s="33">
        <v>118.3</v>
      </c>
      <c r="I96" s="34"/>
      <c r="J96" s="34">
        <v>114.7</v>
      </c>
      <c r="K96" s="34">
        <v>88.7</v>
      </c>
      <c r="L96" s="54"/>
      <c r="N96" s="5"/>
      <c r="O96" s="5"/>
    </row>
    <row r="97" spans="1:15" ht="12.75" customHeight="1" x14ac:dyDescent="0.2">
      <c r="A97" s="23"/>
      <c r="B97" s="6"/>
      <c r="C97" s="31" t="s">
        <v>102</v>
      </c>
      <c r="D97" s="34">
        <f t="shared" si="12"/>
        <v>371</v>
      </c>
      <c r="E97" s="34">
        <f t="shared" si="13"/>
        <v>154.19999999999999</v>
      </c>
      <c r="F97" s="34">
        <v>216.8</v>
      </c>
      <c r="G97" s="93"/>
      <c r="H97" s="33">
        <v>201.7</v>
      </c>
      <c r="I97" s="34"/>
      <c r="J97" s="34">
        <v>127.9</v>
      </c>
      <c r="K97" s="34">
        <v>41.4</v>
      </c>
      <c r="L97" s="54"/>
      <c r="N97" s="5"/>
      <c r="O97" s="5"/>
    </row>
    <row r="98" spans="1:15" ht="12.75" customHeight="1" x14ac:dyDescent="0.2">
      <c r="A98" s="23"/>
      <c r="B98" s="6"/>
      <c r="C98" s="26" t="s">
        <v>49</v>
      </c>
      <c r="D98" s="34">
        <f t="shared" si="12"/>
        <v>70.100000000000009</v>
      </c>
      <c r="E98" s="34">
        <f t="shared" si="13"/>
        <v>28.000000000000007</v>
      </c>
      <c r="F98" s="34">
        <v>42.1</v>
      </c>
      <c r="G98" s="93"/>
      <c r="H98" s="33">
        <v>47.7</v>
      </c>
      <c r="I98" s="34"/>
      <c r="J98" s="34">
        <v>18.2</v>
      </c>
      <c r="K98" s="34">
        <v>4.2</v>
      </c>
      <c r="L98" s="54"/>
      <c r="N98" s="5"/>
      <c r="O98" s="5"/>
    </row>
    <row r="99" spans="1:15" ht="12.75" customHeight="1" x14ac:dyDescent="0.2">
      <c r="A99" s="23"/>
      <c r="B99" s="6"/>
      <c r="C99" s="26" t="s">
        <v>50</v>
      </c>
      <c r="D99" s="34">
        <f t="shared" si="12"/>
        <v>416.8</v>
      </c>
      <c r="E99" s="34">
        <f t="shared" si="13"/>
        <v>169.10000000000002</v>
      </c>
      <c r="F99" s="34">
        <v>247.7</v>
      </c>
      <c r="G99" s="93"/>
      <c r="H99" s="33">
        <v>215</v>
      </c>
      <c r="I99" s="34"/>
      <c r="J99" s="34">
        <v>150</v>
      </c>
      <c r="K99" s="34">
        <v>51.8</v>
      </c>
      <c r="L99" s="54"/>
      <c r="N99" s="5"/>
      <c r="O99" s="5"/>
    </row>
    <row r="100" spans="1:15" ht="12.75" customHeight="1" x14ac:dyDescent="0.2">
      <c r="A100" s="23"/>
      <c r="B100" s="6"/>
      <c r="C100" s="26" t="s">
        <v>81</v>
      </c>
      <c r="D100" s="34">
        <f t="shared" si="12"/>
        <v>234.39999999999998</v>
      </c>
      <c r="E100" s="34">
        <f t="shared" si="13"/>
        <v>97.699999999999989</v>
      </c>
      <c r="F100" s="34">
        <v>136.69999999999999</v>
      </c>
      <c r="G100" s="93"/>
      <c r="H100" s="33">
        <v>138.69999999999999</v>
      </c>
      <c r="I100" s="34"/>
      <c r="J100" s="34">
        <v>71.2</v>
      </c>
      <c r="K100" s="34">
        <v>24.5</v>
      </c>
      <c r="L100" s="54"/>
      <c r="N100" s="5"/>
      <c r="O100" s="5"/>
    </row>
    <row r="101" spans="1:15" ht="12.75" customHeight="1" x14ac:dyDescent="0.2">
      <c r="A101" s="23"/>
      <c r="B101" s="6"/>
      <c r="C101" s="26" t="s">
        <v>51</v>
      </c>
      <c r="D101" s="34">
        <f t="shared" si="12"/>
        <v>274.7</v>
      </c>
      <c r="E101" s="34">
        <f t="shared" si="13"/>
        <v>112.29999999999998</v>
      </c>
      <c r="F101" s="34">
        <v>162.4</v>
      </c>
      <c r="G101" s="93"/>
      <c r="H101" s="33">
        <v>167</v>
      </c>
      <c r="I101" s="34"/>
      <c r="J101" s="34">
        <v>80.599999999999994</v>
      </c>
      <c r="K101" s="34">
        <v>27.1</v>
      </c>
      <c r="L101" s="54"/>
      <c r="N101" s="5"/>
      <c r="O101" s="5"/>
    </row>
    <row r="102" spans="1:15" ht="12.75" customHeight="1" x14ac:dyDescent="0.2">
      <c r="A102" s="23"/>
      <c r="B102" s="6"/>
      <c r="C102" s="26" t="s">
        <v>87</v>
      </c>
      <c r="D102" s="34">
        <f t="shared" si="12"/>
        <v>603.85</v>
      </c>
      <c r="E102" s="34">
        <f t="shared" si="13"/>
        <v>242.45000000000005</v>
      </c>
      <c r="F102" s="34">
        <v>348.4</v>
      </c>
      <c r="G102" s="93">
        <v>13</v>
      </c>
      <c r="H102" s="33">
        <v>278.60000000000002</v>
      </c>
      <c r="I102" s="34"/>
      <c r="J102" s="34">
        <v>237.85</v>
      </c>
      <c r="K102" s="34">
        <v>87.4</v>
      </c>
      <c r="L102" s="54"/>
      <c r="N102" s="5"/>
      <c r="O102" s="5"/>
    </row>
    <row r="103" spans="1:15" ht="12.75" customHeight="1" x14ac:dyDescent="0.2">
      <c r="A103" s="23"/>
      <c r="B103" s="6"/>
      <c r="C103" s="32" t="s">
        <v>98</v>
      </c>
      <c r="D103" s="34">
        <f t="shared" si="12"/>
        <v>640.05000000000007</v>
      </c>
      <c r="E103" s="34">
        <f t="shared" si="13"/>
        <v>271.65000000000009</v>
      </c>
      <c r="F103" s="34">
        <v>367.4</v>
      </c>
      <c r="G103" s="93">
        <v>1</v>
      </c>
      <c r="H103" s="33">
        <v>296.10000000000002</v>
      </c>
      <c r="I103" s="34"/>
      <c r="J103" s="34">
        <v>252.85</v>
      </c>
      <c r="K103" s="34">
        <v>91.1</v>
      </c>
      <c r="L103" s="54"/>
      <c r="N103" s="5"/>
      <c r="O103" s="5"/>
    </row>
    <row r="104" spans="1:15" ht="12.75" hidden="1" customHeight="1" x14ac:dyDescent="0.2">
      <c r="A104" s="23"/>
      <c r="B104" s="6"/>
      <c r="C104" s="26" t="s">
        <v>80</v>
      </c>
      <c r="D104" s="34">
        <f t="shared" si="12"/>
        <v>0</v>
      </c>
      <c r="E104" s="34">
        <f t="shared" si="13"/>
        <v>0</v>
      </c>
      <c r="F104" s="34"/>
      <c r="G104" s="93"/>
      <c r="H104" s="33"/>
      <c r="I104" s="34"/>
      <c r="J104" s="34"/>
      <c r="K104" s="34"/>
      <c r="L104" s="54"/>
      <c r="N104" s="5"/>
      <c r="O104" s="5"/>
    </row>
    <row r="105" spans="1:15" ht="12.75" customHeight="1" thickBot="1" x14ac:dyDescent="0.25">
      <c r="A105" s="23"/>
      <c r="B105" s="6"/>
      <c r="C105" s="28" t="s">
        <v>127</v>
      </c>
      <c r="D105" s="34">
        <f t="shared" si="12"/>
        <v>470.6</v>
      </c>
      <c r="E105" s="34">
        <f t="shared" si="13"/>
        <v>180.10000000000002</v>
      </c>
      <c r="F105" s="34">
        <v>290.5</v>
      </c>
      <c r="G105" s="93"/>
      <c r="H105" s="33">
        <v>236.7</v>
      </c>
      <c r="I105" s="34"/>
      <c r="J105" s="34">
        <v>190.3</v>
      </c>
      <c r="K105" s="34">
        <v>43.6</v>
      </c>
      <c r="L105" s="54"/>
      <c r="N105" s="5"/>
      <c r="O105" s="5"/>
    </row>
    <row r="106" spans="1:15" ht="13.5" thickBot="1" x14ac:dyDescent="0.25">
      <c r="A106" s="2" t="s">
        <v>85</v>
      </c>
      <c r="B106" s="2" t="s">
        <v>0</v>
      </c>
      <c r="C106" s="2" t="s">
        <v>1</v>
      </c>
      <c r="D106" s="2" t="s">
        <v>2</v>
      </c>
      <c r="E106" s="141" t="s">
        <v>3</v>
      </c>
      <c r="F106" s="141"/>
      <c r="G106" s="142"/>
      <c r="H106" s="141" t="s">
        <v>114</v>
      </c>
      <c r="I106" s="141"/>
      <c r="J106" s="141"/>
      <c r="K106" s="141"/>
      <c r="L106" s="141"/>
      <c r="N106" s="5"/>
      <c r="O106" s="5"/>
    </row>
    <row r="107" spans="1:15" ht="13.5" thickBot="1" x14ac:dyDescent="0.25">
      <c r="A107" s="2" t="s">
        <v>86</v>
      </c>
      <c r="B107" s="2" t="s">
        <v>5</v>
      </c>
      <c r="C107" s="2" t="s">
        <v>6</v>
      </c>
      <c r="D107" s="2" t="s">
        <v>7</v>
      </c>
      <c r="E107" s="2" t="s">
        <v>93</v>
      </c>
      <c r="F107" s="2" t="s">
        <v>95</v>
      </c>
      <c r="G107" s="91"/>
      <c r="H107" s="2" t="s">
        <v>8</v>
      </c>
      <c r="I107" s="2" t="s">
        <v>9</v>
      </c>
      <c r="J107" s="2" t="s">
        <v>10</v>
      </c>
      <c r="K107" s="2" t="s">
        <v>11</v>
      </c>
      <c r="L107" s="2" t="s">
        <v>12</v>
      </c>
      <c r="N107" s="5"/>
      <c r="O107" s="5"/>
    </row>
    <row r="108" spans="1:15" ht="13.5" thickBot="1" x14ac:dyDescent="0.25">
      <c r="A108" s="2" t="s">
        <v>4</v>
      </c>
      <c r="B108" s="2"/>
      <c r="C108" s="2"/>
      <c r="D108" s="2"/>
      <c r="E108" s="2" t="s">
        <v>94</v>
      </c>
      <c r="F108" s="2" t="s">
        <v>96</v>
      </c>
      <c r="G108" s="91" t="s">
        <v>14</v>
      </c>
      <c r="H108" s="2" t="s">
        <v>15</v>
      </c>
      <c r="I108" s="2" t="s">
        <v>16</v>
      </c>
      <c r="J108" s="2" t="s">
        <v>17</v>
      </c>
      <c r="K108" s="2" t="s">
        <v>15</v>
      </c>
      <c r="L108" s="2"/>
      <c r="N108" s="5"/>
      <c r="O108" s="5"/>
    </row>
    <row r="109" spans="1:15" ht="7.5" customHeight="1" thickBot="1" x14ac:dyDescent="0.25">
      <c r="A109" s="2"/>
      <c r="B109" s="2"/>
      <c r="C109" s="2"/>
      <c r="D109" s="2"/>
      <c r="E109" s="2"/>
      <c r="F109" s="2"/>
      <c r="G109" s="91"/>
      <c r="H109" s="3"/>
      <c r="I109" s="3"/>
      <c r="J109" s="3"/>
      <c r="K109" s="3"/>
      <c r="L109" s="3"/>
      <c r="N109" s="5"/>
      <c r="O109" s="5"/>
    </row>
    <row r="110" spans="1:15" x14ac:dyDescent="0.2">
      <c r="A110" s="23"/>
      <c r="B110" s="6"/>
      <c r="C110" s="28" t="s">
        <v>128</v>
      </c>
      <c r="D110" s="34">
        <f t="shared" si="12"/>
        <v>247.70000000000002</v>
      </c>
      <c r="E110" s="34">
        <f t="shared" si="13"/>
        <v>104.30000000000001</v>
      </c>
      <c r="F110" s="34">
        <v>141.80000000000001</v>
      </c>
      <c r="G110" s="93">
        <v>1.6</v>
      </c>
      <c r="H110" s="111">
        <v>138.80000000000001</v>
      </c>
      <c r="I110" s="112"/>
      <c r="J110" s="112">
        <v>83.1</v>
      </c>
      <c r="K110" s="112">
        <v>25.8</v>
      </c>
      <c r="L110" s="113"/>
      <c r="N110" s="5"/>
      <c r="O110" s="5"/>
    </row>
    <row r="111" spans="1:15" x14ac:dyDescent="0.2">
      <c r="A111" s="23"/>
      <c r="B111" s="6"/>
      <c r="C111" s="28" t="s">
        <v>129</v>
      </c>
      <c r="D111" s="34">
        <f t="shared" si="12"/>
        <v>344.8</v>
      </c>
      <c r="E111" s="34">
        <f t="shared" si="13"/>
        <v>130.5</v>
      </c>
      <c r="F111" s="34">
        <v>212.8</v>
      </c>
      <c r="G111" s="93">
        <v>1.5</v>
      </c>
      <c r="H111" s="33">
        <v>184.7</v>
      </c>
      <c r="I111" s="34"/>
      <c r="J111" s="34">
        <v>124.9</v>
      </c>
      <c r="K111" s="34">
        <v>35.200000000000003</v>
      </c>
      <c r="L111" s="54"/>
      <c r="N111" s="5"/>
      <c r="O111" s="5"/>
    </row>
    <row r="112" spans="1:15" x14ac:dyDescent="0.2">
      <c r="A112" s="79"/>
      <c r="B112" s="10"/>
      <c r="C112" s="27" t="s">
        <v>82</v>
      </c>
      <c r="D112" s="34">
        <f t="shared" si="12"/>
        <v>385.8</v>
      </c>
      <c r="E112" s="34">
        <f t="shared" si="13"/>
        <v>153.4</v>
      </c>
      <c r="F112" s="35">
        <v>230.4</v>
      </c>
      <c r="G112" s="63">
        <v>2</v>
      </c>
      <c r="H112" s="37">
        <v>220.6</v>
      </c>
      <c r="I112" s="35"/>
      <c r="J112" s="35">
        <v>124.6</v>
      </c>
      <c r="K112" s="35">
        <v>40.6</v>
      </c>
      <c r="L112" s="36"/>
      <c r="N112" s="5"/>
      <c r="O112" s="5"/>
    </row>
    <row r="113" spans="1:15" x14ac:dyDescent="0.2">
      <c r="A113" s="79"/>
      <c r="B113" s="10"/>
      <c r="C113" s="27" t="s">
        <v>52</v>
      </c>
      <c r="D113" s="34">
        <f t="shared" si="12"/>
        <v>251.6</v>
      </c>
      <c r="E113" s="34">
        <f t="shared" si="13"/>
        <v>100.4</v>
      </c>
      <c r="F113" s="35">
        <v>132.69999999999999</v>
      </c>
      <c r="G113" s="63">
        <v>18.5</v>
      </c>
      <c r="H113" s="37">
        <v>152.80000000000001</v>
      </c>
      <c r="I113" s="35"/>
      <c r="J113" s="35">
        <v>72.2</v>
      </c>
      <c r="K113" s="35">
        <v>26.6</v>
      </c>
      <c r="L113" s="36"/>
      <c r="N113" s="5"/>
      <c r="O113" s="5"/>
    </row>
    <row r="114" spans="1:15" x14ac:dyDescent="0.2">
      <c r="A114" s="79"/>
      <c r="B114" s="10"/>
      <c r="C114" s="28" t="s">
        <v>113</v>
      </c>
      <c r="D114" s="34">
        <f t="shared" si="12"/>
        <v>239.60000000000002</v>
      </c>
      <c r="E114" s="34">
        <f t="shared" si="13"/>
        <v>101.20000000000002</v>
      </c>
      <c r="F114" s="35">
        <v>137.80000000000001</v>
      </c>
      <c r="G114" s="63">
        <v>0.6</v>
      </c>
      <c r="H114" s="37">
        <v>141.4</v>
      </c>
      <c r="I114" s="35"/>
      <c r="J114" s="35">
        <v>71.2</v>
      </c>
      <c r="K114" s="35">
        <v>27</v>
      </c>
      <c r="L114" s="36"/>
      <c r="N114" s="5"/>
      <c r="O114" s="5"/>
    </row>
    <row r="115" spans="1:15" x14ac:dyDescent="0.2">
      <c r="A115" s="79"/>
      <c r="B115" s="10"/>
      <c r="C115" s="38" t="s">
        <v>55</v>
      </c>
      <c r="D115" s="34">
        <f t="shared" si="12"/>
        <v>341.1</v>
      </c>
      <c r="E115" s="34">
        <f t="shared" si="13"/>
        <v>132.60000000000002</v>
      </c>
      <c r="F115" s="35">
        <v>195</v>
      </c>
      <c r="G115" s="63">
        <v>13.5</v>
      </c>
      <c r="H115" s="37">
        <v>191.1</v>
      </c>
      <c r="I115" s="35"/>
      <c r="J115" s="35">
        <v>110.7</v>
      </c>
      <c r="K115" s="35">
        <v>39.299999999999997</v>
      </c>
      <c r="L115" s="36"/>
      <c r="N115" s="5"/>
      <c r="O115" s="5"/>
    </row>
    <row r="116" spans="1:15" x14ac:dyDescent="0.2">
      <c r="A116" s="79"/>
      <c r="B116" s="10"/>
      <c r="C116" s="26" t="s">
        <v>88</v>
      </c>
      <c r="D116" s="34">
        <f t="shared" si="12"/>
        <v>1013.35</v>
      </c>
      <c r="E116" s="34">
        <f t="shared" si="13"/>
        <v>416.35</v>
      </c>
      <c r="F116" s="35">
        <v>590.5</v>
      </c>
      <c r="G116" s="63">
        <v>6.5</v>
      </c>
      <c r="H116" s="37">
        <v>474.1</v>
      </c>
      <c r="I116" s="35"/>
      <c r="J116" s="35">
        <v>391.85</v>
      </c>
      <c r="K116" s="35">
        <v>147.4</v>
      </c>
      <c r="L116" s="36"/>
      <c r="N116" s="5"/>
      <c r="O116" s="5"/>
    </row>
    <row r="117" spans="1:15" ht="23.25" customHeight="1" x14ac:dyDescent="0.2">
      <c r="A117" s="23"/>
      <c r="B117" s="6"/>
      <c r="C117" s="137" t="s">
        <v>89</v>
      </c>
      <c r="D117" s="34">
        <f t="shared" si="12"/>
        <v>338.29999999999995</v>
      </c>
      <c r="E117" s="34">
        <f t="shared" si="13"/>
        <v>134.99999999999994</v>
      </c>
      <c r="F117" s="34">
        <v>200.3</v>
      </c>
      <c r="G117" s="93">
        <v>3</v>
      </c>
      <c r="H117" s="33">
        <v>192.2</v>
      </c>
      <c r="I117" s="34"/>
      <c r="J117" s="34">
        <v>106.6</v>
      </c>
      <c r="K117" s="34">
        <v>39.5</v>
      </c>
      <c r="L117" s="54"/>
      <c r="N117" s="5"/>
      <c r="O117" s="5"/>
    </row>
    <row r="118" spans="1:15" ht="15" customHeight="1" x14ac:dyDescent="0.2">
      <c r="A118" s="80"/>
      <c r="B118" s="4"/>
      <c r="C118" s="28" t="s">
        <v>130</v>
      </c>
      <c r="D118" s="34">
        <f t="shared" si="12"/>
        <v>68.099999999999994</v>
      </c>
      <c r="E118" s="34">
        <f>SUM(D118-F118-G118)</f>
        <v>32.399999999999991</v>
      </c>
      <c r="F118" s="34">
        <v>35.700000000000003</v>
      </c>
      <c r="G118" s="93"/>
      <c r="H118" s="33">
        <v>46</v>
      </c>
      <c r="I118" s="34"/>
      <c r="J118" s="34">
        <v>15.1</v>
      </c>
      <c r="K118" s="34">
        <v>7</v>
      </c>
      <c r="L118" s="54"/>
      <c r="N118" s="5"/>
      <c r="O118" s="5"/>
    </row>
    <row r="119" spans="1:15" ht="16.5" customHeight="1" x14ac:dyDescent="0.2">
      <c r="A119" s="80"/>
      <c r="B119" s="6"/>
      <c r="C119" s="26" t="s">
        <v>90</v>
      </c>
      <c r="D119" s="34">
        <f t="shared" si="12"/>
        <v>348.8</v>
      </c>
      <c r="E119" s="34">
        <f t="shared" ref="E119:E133" si="14">SUM(D119-F119-G119)</f>
        <v>133.4</v>
      </c>
      <c r="F119" s="34">
        <v>202.8</v>
      </c>
      <c r="G119" s="93">
        <v>12.6</v>
      </c>
      <c r="H119" s="33">
        <v>199.5</v>
      </c>
      <c r="I119" s="34"/>
      <c r="J119" s="34">
        <v>115.7</v>
      </c>
      <c r="K119" s="34">
        <v>33.6</v>
      </c>
      <c r="L119" s="54"/>
      <c r="N119" s="5"/>
      <c r="O119" s="5"/>
    </row>
    <row r="120" spans="1:15" ht="17.25" customHeight="1" x14ac:dyDescent="0.2">
      <c r="A120" s="80"/>
      <c r="B120" s="6"/>
      <c r="C120" s="26" t="s">
        <v>58</v>
      </c>
      <c r="D120" s="34">
        <f t="shared" si="12"/>
        <v>195.20000000000002</v>
      </c>
      <c r="E120" s="34">
        <f t="shared" si="14"/>
        <v>85.90000000000002</v>
      </c>
      <c r="F120" s="34">
        <v>94.3</v>
      </c>
      <c r="G120" s="93">
        <v>15</v>
      </c>
      <c r="H120" s="33">
        <v>123.3</v>
      </c>
      <c r="I120" s="34"/>
      <c r="J120" s="34">
        <v>52.1</v>
      </c>
      <c r="K120" s="34">
        <v>19.8</v>
      </c>
      <c r="L120" s="54"/>
      <c r="N120" s="5"/>
      <c r="O120" s="5"/>
    </row>
    <row r="121" spans="1:15" ht="13.5" thickBot="1" x14ac:dyDescent="0.25">
      <c r="A121" s="79"/>
      <c r="B121" s="10"/>
      <c r="C121" s="38" t="s">
        <v>131</v>
      </c>
      <c r="D121" s="35">
        <f t="shared" si="12"/>
        <v>97.3</v>
      </c>
      <c r="E121" s="35">
        <f t="shared" si="14"/>
        <v>25.099999999999994</v>
      </c>
      <c r="F121" s="35">
        <v>72.2</v>
      </c>
      <c r="G121" s="63"/>
      <c r="H121" s="37"/>
      <c r="I121" s="35">
        <v>47.5</v>
      </c>
      <c r="J121" s="35">
        <v>49.8</v>
      </c>
      <c r="K121" s="35"/>
      <c r="L121" s="36"/>
      <c r="N121" s="5"/>
      <c r="O121" s="5"/>
    </row>
    <row r="122" spans="1:15" ht="13.5" hidden="1" thickBot="1" x14ac:dyDescent="0.25">
      <c r="A122" s="2" t="s">
        <v>85</v>
      </c>
      <c r="B122" s="2" t="s">
        <v>0</v>
      </c>
      <c r="C122" s="2" t="s">
        <v>1</v>
      </c>
      <c r="D122" s="65" t="s">
        <v>2</v>
      </c>
      <c r="E122" s="145" t="s">
        <v>3</v>
      </c>
      <c r="F122" s="145"/>
      <c r="G122" s="146"/>
      <c r="H122" s="145"/>
      <c r="I122" s="145"/>
      <c r="J122" s="145"/>
      <c r="K122" s="145"/>
      <c r="L122" s="145"/>
      <c r="N122" s="5"/>
      <c r="O122" s="5"/>
    </row>
    <row r="123" spans="1:15" ht="13.5" hidden="1" thickBot="1" x14ac:dyDescent="0.25">
      <c r="A123" s="2" t="s">
        <v>86</v>
      </c>
      <c r="B123" s="2" t="s">
        <v>5</v>
      </c>
      <c r="C123" s="2" t="s">
        <v>6</v>
      </c>
      <c r="D123" s="65" t="s">
        <v>7</v>
      </c>
      <c r="E123" s="65" t="s">
        <v>93</v>
      </c>
      <c r="F123" s="65" t="s">
        <v>95</v>
      </c>
      <c r="G123" s="100"/>
      <c r="H123" s="65"/>
      <c r="I123" s="65"/>
      <c r="J123" s="65"/>
      <c r="K123" s="65"/>
      <c r="L123" s="65"/>
      <c r="N123" s="5"/>
      <c r="O123" s="5"/>
    </row>
    <row r="124" spans="1:15" ht="13.5" hidden="1" thickBot="1" x14ac:dyDescent="0.25">
      <c r="A124" s="2" t="s">
        <v>4</v>
      </c>
      <c r="B124" s="2"/>
      <c r="C124" s="2"/>
      <c r="D124" s="65" t="s">
        <v>13</v>
      </c>
      <c r="E124" s="65" t="s">
        <v>94</v>
      </c>
      <c r="F124" s="65" t="s">
        <v>96</v>
      </c>
      <c r="G124" s="100" t="s">
        <v>14</v>
      </c>
      <c r="H124" s="65"/>
      <c r="I124" s="65"/>
      <c r="J124" s="65"/>
      <c r="K124" s="65"/>
      <c r="L124" s="65"/>
      <c r="N124" s="5"/>
      <c r="O124" s="5"/>
    </row>
    <row r="125" spans="1:15" ht="0.75" customHeight="1" thickBot="1" x14ac:dyDescent="0.25">
      <c r="A125" s="2"/>
      <c r="B125" s="2"/>
      <c r="C125" s="2"/>
      <c r="D125" s="65"/>
      <c r="E125" s="65"/>
      <c r="F125" s="65"/>
      <c r="G125" s="100"/>
      <c r="H125" s="65"/>
      <c r="I125" s="65"/>
      <c r="J125" s="65"/>
      <c r="K125" s="65"/>
      <c r="L125" s="65"/>
      <c r="N125" s="5"/>
      <c r="O125" s="5"/>
    </row>
    <row r="126" spans="1:15" x14ac:dyDescent="0.2">
      <c r="A126" s="81"/>
      <c r="B126" s="39"/>
      <c r="C126" s="29" t="s">
        <v>91</v>
      </c>
      <c r="D126" s="41">
        <f t="shared" si="12"/>
        <v>3.6</v>
      </c>
      <c r="E126" s="41">
        <f t="shared" si="14"/>
        <v>0.89999999999999991</v>
      </c>
      <c r="F126" s="35">
        <v>2.7</v>
      </c>
      <c r="G126" s="92"/>
      <c r="H126" s="37">
        <v>3.6</v>
      </c>
      <c r="I126" s="35"/>
      <c r="J126" s="35"/>
      <c r="K126" s="35"/>
      <c r="L126" s="82"/>
      <c r="N126" s="5"/>
      <c r="O126" s="5"/>
    </row>
    <row r="127" spans="1:15" hidden="1" x14ac:dyDescent="0.2">
      <c r="A127" s="79"/>
      <c r="B127" s="10"/>
      <c r="C127" s="10" t="s">
        <v>83</v>
      </c>
      <c r="D127" s="41">
        <f t="shared" si="12"/>
        <v>0</v>
      </c>
      <c r="E127" s="41">
        <f t="shared" si="14"/>
        <v>0</v>
      </c>
      <c r="F127" s="35"/>
      <c r="G127" s="93"/>
      <c r="H127" s="37"/>
      <c r="I127" s="35"/>
      <c r="J127" s="35"/>
      <c r="K127" s="35"/>
      <c r="L127" s="36"/>
      <c r="N127" s="5"/>
      <c r="O127" s="5"/>
    </row>
    <row r="128" spans="1:15" hidden="1" x14ac:dyDescent="0.2">
      <c r="A128" s="23"/>
      <c r="B128" s="6"/>
      <c r="C128" s="6" t="s">
        <v>92</v>
      </c>
      <c r="D128" s="41">
        <f t="shared" si="12"/>
        <v>0</v>
      </c>
      <c r="E128" s="41">
        <f t="shared" si="14"/>
        <v>0</v>
      </c>
      <c r="F128" s="34"/>
      <c r="G128" s="93"/>
      <c r="H128" s="33"/>
      <c r="I128" s="34"/>
      <c r="J128" s="34"/>
      <c r="K128" s="34"/>
      <c r="L128" s="54"/>
      <c r="N128" s="5"/>
      <c r="O128" s="5"/>
    </row>
    <row r="129" spans="1:15" hidden="1" x14ac:dyDescent="0.2">
      <c r="A129" s="79"/>
      <c r="B129" s="10"/>
      <c r="C129" s="10" t="s">
        <v>84</v>
      </c>
      <c r="D129" s="41">
        <f t="shared" si="12"/>
        <v>0</v>
      </c>
      <c r="E129" s="41">
        <f t="shared" si="14"/>
        <v>0</v>
      </c>
      <c r="F129" s="35"/>
      <c r="G129" s="93"/>
      <c r="H129" s="37"/>
      <c r="I129" s="35"/>
      <c r="J129" s="34"/>
      <c r="K129" s="35"/>
      <c r="L129" s="36"/>
      <c r="N129" s="5"/>
      <c r="O129" s="5"/>
    </row>
    <row r="130" spans="1:15" x14ac:dyDescent="0.2">
      <c r="A130" s="79"/>
      <c r="B130" s="10"/>
      <c r="C130" s="40" t="s">
        <v>45</v>
      </c>
      <c r="D130" s="41">
        <f t="shared" si="12"/>
        <v>905.30000000000007</v>
      </c>
      <c r="E130" s="41">
        <f t="shared" si="14"/>
        <v>259.80000000000007</v>
      </c>
      <c r="F130" s="35">
        <v>625.5</v>
      </c>
      <c r="G130" s="63">
        <v>20</v>
      </c>
      <c r="H130" s="37">
        <v>824.7</v>
      </c>
      <c r="I130" s="35"/>
      <c r="J130" s="35">
        <v>10.6</v>
      </c>
      <c r="K130" s="35">
        <v>70</v>
      </c>
      <c r="L130" s="36"/>
      <c r="M130" s="5"/>
      <c r="N130" s="5"/>
      <c r="O130" s="5"/>
    </row>
    <row r="131" spans="1:15" x14ac:dyDescent="0.2">
      <c r="A131" s="79"/>
      <c r="B131" s="10"/>
      <c r="C131" s="13" t="s">
        <v>72</v>
      </c>
      <c r="D131" s="34">
        <f t="shared" si="12"/>
        <v>655</v>
      </c>
      <c r="E131" s="34">
        <f t="shared" si="14"/>
        <v>281.60000000000002</v>
      </c>
      <c r="F131" s="35">
        <v>328.4</v>
      </c>
      <c r="G131" s="63">
        <v>45</v>
      </c>
      <c r="H131" s="37">
        <v>573.29999999999995</v>
      </c>
      <c r="I131" s="35"/>
      <c r="J131" s="35">
        <v>11.7</v>
      </c>
      <c r="K131" s="35">
        <v>70</v>
      </c>
      <c r="L131" s="36"/>
      <c r="N131" s="5"/>
      <c r="O131" s="5"/>
    </row>
    <row r="132" spans="1:15" x14ac:dyDescent="0.2">
      <c r="A132" s="79"/>
      <c r="B132" s="10"/>
      <c r="C132" s="40" t="s">
        <v>71</v>
      </c>
      <c r="D132" s="34">
        <f t="shared" si="12"/>
        <v>187.1</v>
      </c>
      <c r="E132" s="34">
        <f t="shared" si="14"/>
        <v>62.599999999999994</v>
      </c>
      <c r="F132" s="35">
        <v>124.5</v>
      </c>
      <c r="G132" s="63"/>
      <c r="H132" s="37">
        <v>177.5</v>
      </c>
      <c r="I132" s="35"/>
      <c r="J132" s="35">
        <v>3.2</v>
      </c>
      <c r="K132" s="35">
        <v>6.4</v>
      </c>
      <c r="L132" s="36"/>
      <c r="N132" s="5"/>
      <c r="O132" s="5"/>
    </row>
    <row r="133" spans="1:15" x14ac:dyDescent="0.2">
      <c r="A133" s="79"/>
      <c r="B133" s="10"/>
      <c r="C133" s="40" t="s">
        <v>105</v>
      </c>
      <c r="D133" s="34">
        <f t="shared" si="12"/>
        <v>316.39999999999998</v>
      </c>
      <c r="E133" s="34">
        <f t="shared" si="14"/>
        <v>136.09999999999997</v>
      </c>
      <c r="F133" s="35">
        <v>177.8</v>
      </c>
      <c r="G133" s="63">
        <v>2.5</v>
      </c>
      <c r="H133" s="37">
        <v>209.5</v>
      </c>
      <c r="I133" s="35"/>
      <c r="J133" s="35">
        <v>71.2</v>
      </c>
      <c r="K133" s="35">
        <v>35.700000000000003</v>
      </c>
      <c r="L133" s="36"/>
      <c r="N133" s="5"/>
      <c r="O133" s="5"/>
    </row>
    <row r="134" spans="1:15" ht="14.25" customHeight="1" x14ac:dyDescent="0.2">
      <c r="A134" s="79"/>
      <c r="B134" s="10"/>
      <c r="C134" s="27"/>
      <c r="D134" s="34"/>
      <c r="E134" s="35"/>
      <c r="F134" s="35"/>
      <c r="G134" s="63"/>
      <c r="H134" s="37"/>
      <c r="I134" s="35"/>
      <c r="J134" s="35"/>
      <c r="K134" s="35"/>
      <c r="L134" s="36"/>
      <c r="N134" s="5"/>
      <c r="O134" s="5"/>
    </row>
    <row r="135" spans="1:15" x14ac:dyDescent="0.2">
      <c r="A135" s="83"/>
      <c r="B135" s="7"/>
      <c r="C135" s="8" t="s">
        <v>21</v>
      </c>
      <c r="D135" s="49">
        <f>SUM(H135,I135,J135,K135,L135)</f>
        <v>32392.900000000005</v>
      </c>
      <c r="E135" s="59">
        <f t="shared" ref="E135:L135" si="15">SUM(E61:E133)</f>
        <v>12542.800000000001</v>
      </c>
      <c r="F135" s="59">
        <f t="shared" si="15"/>
        <v>19186.399999999998</v>
      </c>
      <c r="G135" s="94">
        <f t="shared" si="15"/>
        <v>663.70000000000016</v>
      </c>
      <c r="H135" s="56">
        <f t="shared" si="15"/>
        <v>13338.500000000002</v>
      </c>
      <c r="I135" s="59">
        <f t="shared" si="15"/>
        <v>735.4</v>
      </c>
      <c r="J135" s="59">
        <f t="shared" si="15"/>
        <v>16736.600000000002</v>
      </c>
      <c r="K135" s="59">
        <f t="shared" si="15"/>
        <v>1582.4</v>
      </c>
      <c r="L135" s="84">
        <f t="shared" si="15"/>
        <v>0</v>
      </c>
      <c r="N135" s="5"/>
      <c r="O135" s="5"/>
    </row>
    <row r="136" spans="1:15" x14ac:dyDescent="0.2">
      <c r="A136" s="78">
        <v>10</v>
      </c>
      <c r="B136" s="143" t="s">
        <v>112</v>
      </c>
      <c r="C136" s="9" t="s">
        <v>19</v>
      </c>
      <c r="D136" s="41">
        <f>SUM(H136,I136,J136,K136,L136)</f>
        <v>3483</v>
      </c>
      <c r="E136" s="34">
        <f>SUM(D136-F136-G136)</f>
        <v>3483</v>
      </c>
      <c r="F136" s="41"/>
      <c r="G136" s="92"/>
      <c r="H136" s="44">
        <v>2500</v>
      </c>
      <c r="I136" s="41">
        <v>983</v>
      </c>
      <c r="J136" s="41"/>
      <c r="K136" s="41"/>
      <c r="L136" s="43"/>
      <c r="N136" s="5"/>
      <c r="O136" s="5"/>
    </row>
    <row r="137" spans="1:15" ht="27.75" customHeight="1" x14ac:dyDescent="0.2">
      <c r="A137" s="23"/>
      <c r="B137" s="144"/>
      <c r="C137" s="42" t="s">
        <v>111</v>
      </c>
      <c r="D137" s="34">
        <f>SUM(H137,I137,J137,K137,L137)</f>
        <v>212.29999999999998</v>
      </c>
      <c r="E137" s="34">
        <f>SUM(D137-F137-G137)</f>
        <v>102.39999999999998</v>
      </c>
      <c r="F137" s="34">
        <v>109.9</v>
      </c>
      <c r="G137" s="93"/>
      <c r="H137" s="33">
        <v>120.5</v>
      </c>
      <c r="I137" s="34">
        <v>30.2</v>
      </c>
      <c r="J137" s="34"/>
      <c r="K137" s="34">
        <v>61.6</v>
      </c>
      <c r="L137" s="54"/>
      <c r="N137" s="5"/>
      <c r="O137" s="5"/>
    </row>
    <row r="138" spans="1:15" x14ac:dyDescent="0.2">
      <c r="A138" s="23"/>
      <c r="B138" s="6"/>
      <c r="C138" s="13" t="s">
        <v>132</v>
      </c>
      <c r="D138" s="34">
        <f>SUM(H138,I138,J138,K138,L138)</f>
        <v>380.3</v>
      </c>
      <c r="E138" s="34">
        <f>SUM(D138-F138-G138)</f>
        <v>161.60000000000002</v>
      </c>
      <c r="F138" s="34">
        <v>218.7</v>
      </c>
      <c r="G138" s="93"/>
      <c r="H138" s="33">
        <v>380.3</v>
      </c>
      <c r="I138" s="34"/>
      <c r="J138" s="34"/>
      <c r="K138" s="34"/>
      <c r="L138" s="54"/>
      <c r="N138" s="5"/>
      <c r="O138" s="5"/>
    </row>
    <row r="139" spans="1:15" x14ac:dyDescent="0.2">
      <c r="A139" s="23"/>
      <c r="B139" s="6"/>
      <c r="C139" s="10" t="s">
        <v>62</v>
      </c>
      <c r="D139" s="34">
        <f>SUM(H139,I139,J139,K139,L139)</f>
        <v>1464.1</v>
      </c>
      <c r="E139" s="34">
        <f>SUM(D139-F139-G139)</f>
        <v>522.99999999999989</v>
      </c>
      <c r="F139" s="34">
        <v>934.4</v>
      </c>
      <c r="G139" s="93">
        <v>6.7</v>
      </c>
      <c r="H139" s="33">
        <v>872.6</v>
      </c>
      <c r="I139" s="34">
        <v>551.5</v>
      </c>
      <c r="J139" s="34"/>
      <c r="K139" s="34">
        <v>40</v>
      </c>
      <c r="L139" s="54"/>
      <c r="N139" s="5"/>
      <c r="O139" s="5"/>
    </row>
    <row r="140" spans="1:15" ht="6" customHeight="1" x14ac:dyDescent="0.2">
      <c r="A140" s="23"/>
      <c r="B140" s="6"/>
      <c r="C140" s="6"/>
      <c r="D140" s="34"/>
      <c r="E140" s="34"/>
      <c r="F140" s="34"/>
      <c r="G140" s="93"/>
      <c r="H140" s="33"/>
      <c r="I140" s="34"/>
      <c r="J140" s="34"/>
      <c r="K140" s="34"/>
      <c r="L140" s="54"/>
      <c r="N140" s="5"/>
      <c r="O140" s="5"/>
    </row>
    <row r="141" spans="1:15" x14ac:dyDescent="0.2">
      <c r="A141" s="83"/>
      <c r="B141" s="7"/>
      <c r="C141" s="8" t="s">
        <v>21</v>
      </c>
      <c r="D141" s="49">
        <f>SUM(H141,I141,J141,K141,L141)</f>
        <v>5539.7000000000007</v>
      </c>
      <c r="E141" s="49">
        <f>SUM(E136:E139)</f>
        <v>4270</v>
      </c>
      <c r="F141" s="49">
        <f>SUM(F136:F139)</f>
        <v>1263</v>
      </c>
      <c r="G141" s="94">
        <f>SUM(G136:G139)</f>
        <v>6.7</v>
      </c>
      <c r="H141" s="56">
        <f>SUM(H136:H140)</f>
        <v>3873.4</v>
      </c>
      <c r="I141" s="49">
        <f>SUM(I136:I140)</f>
        <v>1564.7</v>
      </c>
      <c r="J141" s="49">
        <f>SUM(J140:J140)</f>
        <v>0</v>
      </c>
      <c r="K141" s="49">
        <f>SUM(K136:K140)</f>
        <v>101.6</v>
      </c>
      <c r="L141" s="55">
        <f>SUM(L136:L140)</f>
        <v>0</v>
      </c>
      <c r="N141" s="5"/>
      <c r="O141" s="5"/>
    </row>
    <row r="142" spans="1:15" x14ac:dyDescent="0.2">
      <c r="A142" s="85">
        <v>11</v>
      </c>
      <c r="B142" s="9" t="s">
        <v>63</v>
      </c>
      <c r="C142" s="9" t="s">
        <v>65</v>
      </c>
      <c r="D142" s="41">
        <f>SUM(H142,I142,J142,K142,L142)</f>
        <v>152.5</v>
      </c>
      <c r="E142" s="34">
        <f>SUM(D142-F142-G142)</f>
        <v>152.5</v>
      </c>
      <c r="F142" s="41"/>
      <c r="G142" s="92"/>
      <c r="H142" s="44">
        <v>152.5</v>
      </c>
      <c r="I142" s="41"/>
      <c r="J142" s="41"/>
      <c r="K142" s="41"/>
      <c r="L142" s="43"/>
      <c r="N142" s="5"/>
      <c r="O142" s="5"/>
    </row>
    <row r="143" spans="1:15" x14ac:dyDescent="0.2">
      <c r="A143" s="23"/>
      <c r="B143" s="45" t="s">
        <v>64</v>
      </c>
      <c r="C143" s="6" t="s">
        <v>99</v>
      </c>
      <c r="D143" s="34">
        <f>SUM(H143,I143,J143,K143,L143)</f>
        <v>335.3</v>
      </c>
      <c r="E143" s="34">
        <f>SUM(D143-F143-G143)</f>
        <v>158.1</v>
      </c>
      <c r="F143" s="34">
        <v>150.9</v>
      </c>
      <c r="G143" s="93">
        <v>26.3</v>
      </c>
      <c r="H143" s="33">
        <v>293</v>
      </c>
      <c r="I143" s="34"/>
      <c r="J143" s="34"/>
      <c r="K143" s="34">
        <v>42.3</v>
      </c>
      <c r="L143" s="54"/>
      <c r="N143" s="5"/>
      <c r="O143" s="5"/>
    </row>
    <row r="144" spans="1:15" ht="7.5" customHeight="1" x14ac:dyDescent="0.2">
      <c r="A144" s="79"/>
      <c r="B144" s="10"/>
      <c r="C144" s="10"/>
      <c r="D144" s="35"/>
      <c r="E144" s="35"/>
      <c r="F144" s="35"/>
      <c r="G144" s="63"/>
      <c r="H144" s="37"/>
      <c r="I144" s="35"/>
      <c r="J144" s="35"/>
      <c r="K144" s="35"/>
      <c r="L144" s="36"/>
      <c r="N144" s="5"/>
      <c r="O144" s="5"/>
    </row>
    <row r="145" spans="1:15" x14ac:dyDescent="0.2">
      <c r="A145" s="83"/>
      <c r="B145" s="7"/>
      <c r="C145" s="8" t="s">
        <v>21</v>
      </c>
      <c r="D145" s="49">
        <f>SUM(H145,I145,J145,K145,L145)</f>
        <v>487.8</v>
      </c>
      <c r="E145" s="49">
        <f t="shared" ref="E145:L145" si="16">SUM(E142:E143)</f>
        <v>310.60000000000002</v>
      </c>
      <c r="F145" s="49">
        <f t="shared" si="16"/>
        <v>150.9</v>
      </c>
      <c r="G145" s="94">
        <f t="shared" si="16"/>
        <v>26.3</v>
      </c>
      <c r="H145" s="56">
        <f t="shared" si="16"/>
        <v>445.5</v>
      </c>
      <c r="I145" s="49">
        <f t="shared" si="16"/>
        <v>0</v>
      </c>
      <c r="J145" s="49">
        <f t="shared" si="16"/>
        <v>0</v>
      </c>
      <c r="K145" s="49">
        <f t="shared" si="16"/>
        <v>42.3</v>
      </c>
      <c r="L145" s="55">
        <f t="shared" si="16"/>
        <v>0</v>
      </c>
      <c r="N145" s="5"/>
      <c r="O145" s="5"/>
    </row>
    <row r="146" spans="1:15" x14ac:dyDescent="0.2">
      <c r="A146" s="86">
        <v>12</v>
      </c>
      <c r="B146" s="9" t="s">
        <v>74</v>
      </c>
      <c r="C146" s="9" t="s">
        <v>19</v>
      </c>
      <c r="D146" s="34">
        <f t="shared" ref="D146:D153" si="17">SUM(H146,I146,J146,K146,L146)</f>
        <v>4219.8</v>
      </c>
      <c r="E146" s="34">
        <f>SUM(D146-F146-G146)</f>
        <v>2557</v>
      </c>
      <c r="F146" s="47"/>
      <c r="G146" s="95">
        <v>1662.8</v>
      </c>
      <c r="H146" s="58">
        <v>4219.8</v>
      </c>
      <c r="I146" s="47"/>
      <c r="J146" s="47"/>
      <c r="K146" s="47"/>
      <c r="L146" s="46"/>
      <c r="N146" s="5"/>
      <c r="O146" s="5"/>
    </row>
    <row r="147" spans="1:15" x14ac:dyDescent="0.2">
      <c r="A147" s="23"/>
      <c r="B147" s="6" t="s">
        <v>75</v>
      </c>
      <c r="C147" s="48"/>
      <c r="D147" s="34"/>
      <c r="E147" s="34"/>
      <c r="F147" s="34"/>
      <c r="G147" s="93"/>
      <c r="H147" s="33"/>
      <c r="I147" s="34"/>
      <c r="J147" s="34"/>
      <c r="K147" s="34"/>
      <c r="L147" s="54"/>
      <c r="N147" s="5"/>
      <c r="O147" s="5"/>
    </row>
    <row r="148" spans="1:15" x14ac:dyDescent="0.2">
      <c r="A148" s="23"/>
      <c r="B148" s="6" t="s">
        <v>23</v>
      </c>
      <c r="C148" s="48"/>
      <c r="D148" s="34"/>
      <c r="E148" s="34"/>
      <c r="F148" s="34"/>
      <c r="G148" s="93"/>
      <c r="H148" s="33"/>
      <c r="I148" s="34"/>
      <c r="J148" s="34"/>
      <c r="K148" s="34"/>
      <c r="L148" s="54"/>
      <c r="N148" s="5"/>
      <c r="O148" s="5"/>
    </row>
    <row r="149" spans="1:15" ht="6.75" customHeight="1" x14ac:dyDescent="0.2">
      <c r="A149" s="23"/>
      <c r="B149" s="6"/>
      <c r="C149" s="48"/>
      <c r="D149" s="34"/>
      <c r="E149" s="34"/>
      <c r="F149" s="34"/>
      <c r="G149" s="93"/>
      <c r="H149" s="33"/>
      <c r="I149" s="34"/>
      <c r="J149" s="34"/>
      <c r="K149" s="34"/>
      <c r="L149" s="54"/>
      <c r="N149" s="5"/>
      <c r="O149" s="5"/>
    </row>
    <row r="150" spans="1:15" x14ac:dyDescent="0.2">
      <c r="A150" s="83"/>
      <c r="B150" s="7"/>
      <c r="C150" s="8" t="s">
        <v>21</v>
      </c>
      <c r="D150" s="49">
        <f t="shared" si="17"/>
        <v>4219.8</v>
      </c>
      <c r="E150" s="49">
        <f t="shared" ref="E150:L150" si="18">SUM(E146:E148)</f>
        <v>2557</v>
      </c>
      <c r="F150" s="49">
        <f t="shared" si="18"/>
        <v>0</v>
      </c>
      <c r="G150" s="94">
        <f t="shared" si="18"/>
        <v>1662.8</v>
      </c>
      <c r="H150" s="132">
        <f t="shared" si="18"/>
        <v>4219.8</v>
      </c>
      <c r="I150" s="136">
        <f t="shared" si="18"/>
        <v>0</v>
      </c>
      <c r="J150" s="136">
        <f t="shared" si="18"/>
        <v>0</v>
      </c>
      <c r="K150" s="136">
        <f t="shared" si="18"/>
        <v>0</v>
      </c>
      <c r="L150" s="84">
        <f t="shared" si="18"/>
        <v>0</v>
      </c>
      <c r="N150" s="5"/>
      <c r="O150" s="5"/>
    </row>
    <row r="151" spans="1:15" x14ac:dyDescent="0.2">
      <c r="A151" s="117"/>
      <c r="B151" s="118" t="s">
        <v>116</v>
      </c>
      <c r="C151" s="50" t="s">
        <v>19</v>
      </c>
      <c r="D151" s="119">
        <f t="shared" si="17"/>
        <v>1578.3</v>
      </c>
      <c r="E151" s="119">
        <f>SUM(D151-F151-G151)</f>
        <v>1578.3</v>
      </c>
      <c r="F151" s="119"/>
      <c r="G151" s="120"/>
      <c r="H151" s="121">
        <v>1578.3</v>
      </c>
      <c r="I151" s="119"/>
      <c r="J151" s="119"/>
      <c r="K151" s="119"/>
      <c r="L151" s="122"/>
      <c r="N151" s="5"/>
      <c r="O151" s="5"/>
    </row>
    <row r="152" spans="1:15" x14ac:dyDescent="0.2">
      <c r="A152" s="138"/>
      <c r="B152" s="139" t="s">
        <v>117</v>
      </c>
      <c r="C152" s="7" t="s">
        <v>19</v>
      </c>
      <c r="D152" s="49">
        <f t="shared" si="17"/>
        <v>1328.7</v>
      </c>
      <c r="E152" s="49">
        <f>SUM(D152-F152-G152)</f>
        <v>0</v>
      </c>
      <c r="F152" s="49"/>
      <c r="G152" s="94">
        <v>1328.7</v>
      </c>
      <c r="H152" s="140">
        <v>1328.7</v>
      </c>
      <c r="I152" s="59"/>
      <c r="J152" s="49"/>
      <c r="K152" s="49"/>
      <c r="L152" s="55"/>
      <c r="N152" s="5"/>
      <c r="O152" s="5"/>
    </row>
    <row r="153" spans="1:15" ht="22.5" hidden="1" customHeight="1" x14ac:dyDescent="0.2">
      <c r="A153" s="106"/>
      <c r="B153" s="114" t="s">
        <v>119</v>
      </c>
      <c r="C153" s="115" t="s">
        <v>19</v>
      </c>
      <c r="D153" s="116">
        <f t="shared" si="17"/>
        <v>0</v>
      </c>
      <c r="E153" s="107">
        <f>SUM(D153-F153-G153)</f>
        <v>0</v>
      </c>
      <c r="F153" s="107"/>
      <c r="G153" s="108"/>
      <c r="H153" s="109"/>
      <c r="I153" s="107"/>
      <c r="J153" s="107"/>
      <c r="K153" s="107"/>
      <c r="L153" s="110"/>
      <c r="N153" s="5"/>
      <c r="O153" s="5"/>
    </row>
    <row r="154" spans="1:15" ht="13.5" thickBot="1" x14ac:dyDescent="0.25">
      <c r="A154" s="87"/>
      <c r="B154" s="88"/>
      <c r="C154" s="89" t="s">
        <v>73</v>
      </c>
      <c r="D154" s="90">
        <f>SUM(D17,D20,D26,D29,D32,D35,D39,D60,D135,D141,D145,D150,-D151,D152,D51)</f>
        <v>70123.900000000009</v>
      </c>
      <c r="E154" s="90">
        <f>SUM(E17,E20,E26,E29,E32,E35,E39,E60,E135,E141,E145,E150,-E151,E152+E51)</f>
        <v>32272.500000000004</v>
      </c>
      <c r="F154" s="90">
        <f>SUM(F17,F20,F26,F29,F32,F35,F39,F60,F135,F141,F145,F150,F151,F152,F51)</f>
        <v>28051.4</v>
      </c>
      <c r="G154" s="101">
        <f>SUM(G17,G20,G26,G29,G32,G35,G39,G60,G135,G141,G145,G150,-G151,G152,G51,G153)</f>
        <v>9800.0000000000018</v>
      </c>
      <c r="H154" s="105">
        <f>SUM(H17,H20,H26,H29,H32,H35,H39,H60,H135,H141,H145,H150,-H151,H152,H51)-H153</f>
        <v>46970.7</v>
      </c>
      <c r="I154" s="90">
        <f>SUM(I17,I20,I26,I29,I32,I35,I39,I60,I135,I141,I145,I150,I151,I152,I51)</f>
        <v>4089</v>
      </c>
      <c r="J154" s="134">
        <f>SUM(J17,J20,J26,J29,J32,J35,J39,J60,J135,J141,J145,J150,J151,J152,J51)</f>
        <v>16736.600000000002</v>
      </c>
      <c r="K154" s="133">
        <f>SUM(K17,K20,K26,K29,K32,K35,K39,K60,K135,K141,K145,K150,K151,K152,K51)</f>
        <v>2327.6000000000004</v>
      </c>
      <c r="L154" s="135">
        <f>SUM(L17,L20,L26,L29,L32,L35,L39,L60,L135,L141,L145,L150,L151,L152,L51)</f>
        <v>0</v>
      </c>
      <c r="N154" s="5"/>
      <c r="O154" s="5"/>
    </row>
    <row r="155" spans="1:15" x14ac:dyDescent="0.2">
      <c r="A155" s="17"/>
      <c r="B155" s="17"/>
      <c r="C155" s="17"/>
      <c r="D155" s="123"/>
      <c r="E155" s="123"/>
      <c r="F155" s="123"/>
      <c r="G155" s="123"/>
      <c r="H155" s="18"/>
      <c r="I155" s="18"/>
      <c r="J155" s="18"/>
      <c r="K155" s="18"/>
      <c r="L155" s="17"/>
      <c r="M155" s="5"/>
    </row>
    <row r="156" spans="1:15" x14ac:dyDescent="0.2">
      <c r="A156" s="17"/>
      <c r="B156" s="17"/>
      <c r="C156" s="17"/>
      <c r="D156" s="18"/>
      <c r="E156" s="18"/>
      <c r="F156" s="18"/>
      <c r="G156" s="18"/>
      <c r="H156" s="18"/>
      <c r="I156" s="18"/>
      <c r="J156" s="18"/>
      <c r="K156" s="18"/>
      <c r="L156" s="18"/>
    </row>
    <row r="157" spans="1:15" x14ac:dyDescent="0.2">
      <c r="A157" s="17"/>
      <c r="B157" s="17"/>
      <c r="C157" s="17"/>
      <c r="D157" s="18"/>
      <c r="E157" s="18"/>
      <c r="F157" s="18"/>
      <c r="G157" s="51"/>
      <c r="H157" s="18"/>
      <c r="I157" s="18"/>
      <c r="J157" s="17"/>
      <c r="K157" s="17"/>
      <c r="L157" s="17"/>
    </row>
    <row r="158" spans="1:15" x14ac:dyDescent="0.2">
      <c r="A158" s="17"/>
      <c r="B158" s="17"/>
      <c r="C158" s="17"/>
      <c r="D158" s="52"/>
      <c r="E158" s="17"/>
      <c r="F158" s="52"/>
      <c r="G158" s="52"/>
      <c r="H158" s="52"/>
      <c r="I158" s="52"/>
      <c r="J158" s="53"/>
      <c r="K158" s="53"/>
      <c r="L158" s="53"/>
    </row>
    <row r="159" spans="1:15" x14ac:dyDescent="0.2">
      <c r="A159" s="17"/>
      <c r="B159" s="17"/>
      <c r="C159" s="17"/>
      <c r="D159" s="18"/>
      <c r="E159" s="52"/>
      <c r="F159" s="18"/>
      <c r="G159" s="18"/>
      <c r="H159" s="18"/>
      <c r="I159" s="18"/>
      <c r="J159" s="18"/>
      <c r="K159" s="18"/>
      <c r="L159" s="17"/>
    </row>
    <row r="160" spans="1:15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</sheetData>
  <mergeCells count="16">
    <mergeCell ref="P18:S18"/>
    <mergeCell ref="P20:S20"/>
    <mergeCell ref="H4:K4"/>
    <mergeCell ref="H6:K6"/>
    <mergeCell ref="H79:L79"/>
    <mergeCell ref="E54:G54"/>
    <mergeCell ref="H54:L54"/>
    <mergeCell ref="A8:L8"/>
    <mergeCell ref="E10:G10"/>
    <mergeCell ref="H10:L10"/>
    <mergeCell ref="E106:G106"/>
    <mergeCell ref="H106:L106"/>
    <mergeCell ref="B136:B137"/>
    <mergeCell ref="E79:G79"/>
    <mergeCell ref="E122:G122"/>
    <mergeCell ref="H122:L122"/>
  </mergeCells>
  <pageMargins left="0.23622047244094491" right="0.23622047244094491" top="0.35433070866141736" bottom="0" header="0.31496062992125984" footer="0.31496062992125984"/>
  <pageSetup scale="3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2018 m.   biudžetas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Mingailė Stašaitytė</dc:creator>
  <cp:lastModifiedBy>Zita Riševičienė</cp:lastModifiedBy>
  <cp:lastPrinted>2017-09-25T05:05:22Z</cp:lastPrinted>
  <dcterms:created xsi:type="dcterms:W3CDTF">2010-02-04T08:22:48Z</dcterms:created>
  <dcterms:modified xsi:type="dcterms:W3CDTF">2018-11-12T09:02:16Z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b80390a0-e7ab-4b15-a510-0cd93f073a7d</vt:lpwstr>
  </property>
</Properties>
</file>