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 2018-01-31 Nr. TS-3\"/>
    </mc:Choice>
  </mc:AlternateContent>
  <xr:revisionPtr revIDLastSave="0" documentId="8_{2F126C09-5130-49E3-890E-804B4610AE69}" xr6:coauthVersionLast="38" xr6:coauthVersionMax="38" xr10:uidLastSave="{00000000-0000-0000-0000-000000000000}"/>
  <bookViews>
    <workbookView xWindow="0" yWindow="0" windowWidth="28800" windowHeight="12225" tabRatio="604" xr2:uid="{00000000-000D-0000-FFFF-FFFF00000000}"/>
  </bookViews>
  <sheets>
    <sheet name="2 priedas" sheetId="1" r:id="rId1"/>
    <sheet name="2.1 priedas" sheetId="2" r:id="rId2"/>
    <sheet name="2.2 priedas" sheetId="4" r:id="rId3"/>
  </sheets>
  <calcPr calcId="162913"/>
</workbook>
</file>

<file path=xl/calcChain.xml><?xml version="1.0" encoding="utf-8"?>
<calcChain xmlns="http://schemas.openxmlformats.org/spreadsheetml/2006/main">
  <c r="C25" i="1" l="1"/>
  <c r="B25" i="1"/>
  <c r="X20" i="1" l="1"/>
  <c r="I20" i="1"/>
  <c r="D70" i="2"/>
  <c r="H22" i="2" l="1"/>
  <c r="H23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K10" i="1" l="1"/>
  <c r="J10" i="1"/>
  <c r="V10" i="1" s="1"/>
  <c r="N70" i="2" l="1"/>
  <c r="M70" i="2"/>
  <c r="S37" i="2" l="1"/>
  <c r="R37" i="2"/>
  <c r="Q37" i="2"/>
  <c r="P37" i="2"/>
  <c r="E37" i="2"/>
  <c r="T37" i="2" l="1"/>
  <c r="W27" i="1" l="1"/>
  <c r="X24" i="1"/>
  <c r="W24" i="1"/>
  <c r="V24" i="1"/>
  <c r="E24" i="1"/>
  <c r="B35" i="4"/>
  <c r="Y24" i="1" l="1"/>
  <c r="X14" i="1"/>
  <c r="W14" i="1"/>
  <c r="V14" i="1"/>
  <c r="Y14" i="1" l="1"/>
  <c r="U10" i="1" l="1"/>
  <c r="I10" i="1"/>
  <c r="X10" i="1" l="1"/>
  <c r="E14" i="1"/>
  <c r="R61" i="2"/>
  <c r="E66" i="2"/>
  <c r="E65" i="2"/>
  <c r="E56" i="2"/>
  <c r="R52" i="2"/>
  <c r="E48" i="2"/>
  <c r="R44" i="2"/>
  <c r="R41" i="2"/>
  <c r="R40" i="2"/>
  <c r="E12" i="2"/>
  <c r="E30" i="2"/>
  <c r="R27" i="2"/>
  <c r="R20" i="2"/>
  <c r="R19" i="2"/>
  <c r="E13" i="2"/>
  <c r="E15" i="2"/>
  <c r="U16" i="1"/>
  <c r="X15" i="1"/>
  <c r="W15" i="1"/>
  <c r="V15" i="1"/>
  <c r="E15" i="1"/>
  <c r="X13" i="1"/>
  <c r="W13" i="1"/>
  <c r="V13" i="1"/>
  <c r="U13" i="1"/>
  <c r="P13" i="1"/>
  <c r="I13" i="1"/>
  <c r="E13" i="1"/>
  <c r="X12" i="1"/>
  <c r="W12" i="1"/>
  <c r="V12" i="1"/>
  <c r="U12" i="1"/>
  <c r="P12" i="1"/>
  <c r="I12" i="1"/>
  <c r="E12" i="1"/>
  <c r="X23" i="1"/>
  <c r="W23" i="1"/>
  <c r="V23" i="1"/>
  <c r="U23" i="1"/>
  <c r="P23" i="1"/>
  <c r="I23" i="1"/>
  <c r="E23" i="1"/>
  <c r="X11" i="1"/>
  <c r="W11" i="1"/>
  <c r="V11" i="1"/>
  <c r="U11" i="1"/>
  <c r="I11" i="1"/>
  <c r="E11" i="1"/>
  <c r="K25" i="1"/>
  <c r="K26" i="1" s="1"/>
  <c r="K29" i="1" s="1"/>
  <c r="J25" i="1"/>
  <c r="J26" i="1" s="1"/>
  <c r="J29" i="1" s="1"/>
  <c r="R15" i="2"/>
  <c r="Q15" i="2"/>
  <c r="U27" i="1"/>
  <c r="X27" i="1"/>
  <c r="Y27" i="1" s="1"/>
  <c r="V27" i="1"/>
  <c r="E27" i="1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10" i="2"/>
  <c r="Q25" i="1"/>
  <c r="Q26" i="1" s="1"/>
  <c r="Q29" i="1" s="1"/>
  <c r="S25" i="1"/>
  <c r="S26" i="1" s="1"/>
  <c r="S29" i="1" s="1"/>
  <c r="F25" i="1"/>
  <c r="F26" i="1" s="1"/>
  <c r="F29" i="1" s="1"/>
  <c r="G25" i="1"/>
  <c r="G26" i="1" s="1"/>
  <c r="G29" i="1" s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10" i="4"/>
  <c r="P15" i="2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10" i="4"/>
  <c r="Q61" i="2"/>
  <c r="P61" i="2"/>
  <c r="M25" i="1"/>
  <c r="M26" i="1" s="1"/>
  <c r="M29" i="1" s="1"/>
  <c r="X28" i="1"/>
  <c r="W28" i="1"/>
  <c r="V28" i="1"/>
  <c r="E28" i="1"/>
  <c r="X16" i="1"/>
  <c r="X22" i="1"/>
  <c r="X21" i="1"/>
  <c r="X19" i="1"/>
  <c r="X18" i="1"/>
  <c r="X17" i="1"/>
  <c r="O25" i="1"/>
  <c r="O26" i="1" s="1"/>
  <c r="O29" i="1" s="1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F10" i="4"/>
  <c r="V16" i="1"/>
  <c r="W16" i="1"/>
  <c r="U21" i="1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E25" i="2"/>
  <c r="E24" i="2"/>
  <c r="E16" i="1"/>
  <c r="I16" i="1"/>
  <c r="I18" i="1"/>
  <c r="P16" i="1"/>
  <c r="P17" i="1"/>
  <c r="V17" i="1"/>
  <c r="V20" i="1"/>
  <c r="V18" i="1"/>
  <c r="W17" i="1"/>
  <c r="W20" i="1"/>
  <c r="W18" i="1"/>
  <c r="E17" i="1"/>
  <c r="E18" i="1"/>
  <c r="E19" i="1"/>
  <c r="E20" i="1"/>
  <c r="E22" i="1"/>
  <c r="E21" i="1"/>
  <c r="I22" i="1"/>
  <c r="I21" i="1"/>
  <c r="I19" i="1"/>
  <c r="I17" i="1"/>
  <c r="L20" i="1"/>
  <c r="L19" i="1"/>
  <c r="L18" i="1"/>
  <c r="L16" i="1"/>
  <c r="L10" i="1"/>
  <c r="P22" i="1"/>
  <c r="P20" i="1"/>
  <c r="P18" i="1"/>
  <c r="U18" i="1"/>
  <c r="U20" i="1"/>
  <c r="U22" i="1"/>
  <c r="U17" i="1"/>
  <c r="U19" i="1"/>
  <c r="V19" i="1"/>
  <c r="V22" i="1"/>
  <c r="V21" i="1"/>
  <c r="W19" i="1"/>
  <c r="W22" i="1"/>
  <c r="W21" i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1" i="4"/>
  <c r="K10" i="4"/>
  <c r="P25" i="2"/>
  <c r="P24" i="2"/>
  <c r="P10" i="2"/>
  <c r="P11" i="2"/>
  <c r="P12" i="2"/>
  <c r="P13" i="2"/>
  <c r="P14" i="2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2" i="2"/>
  <c r="P63" i="2"/>
  <c r="P64" i="2"/>
  <c r="P65" i="2"/>
  <c r="P66" i="2"/>
  <c r="P67" i="2"/>
  <c r="P68" i="2"/>
  <c r="P69" i="2"/>
  <c r="O70" i="2"/>
  <c r="K70" i="2"/>
  <c r="R36" i="2"/>
  <c r="R38" i="2"/>
  <c r="R39" i="2"/>
  <c r="Q36" i="2"/>
  <c r="Q38" i="2"/>
  <c r="Q39" i="2"/>
  <c r="E38" i="2"/>
  <c r="H35" i="4"/>
  <c r="G35" i="4"/>
  <c r="E35" i="4"/>
  <c r="D35" i="4"/>
  <c r="C35" i="4"/>
  <c r="K35" i="4" s="1"/>
  <c r="J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R25" i="2"/>
  <c r="Q25" i="2"/>
  <c r="R24" i="2"/>
  <c r="Q24" i="2"/>
  <c r="E69" i="2"/>
  <c r="E68" i="2"/>
  <c r="E67" i="2"/>
  <c r="E64" i="2"/>
  <c r="E63" i="2"/>
  <c r="R43" i="2"/>
  <c r="Q43" i="2"/>
  <c r="E43" i="2"/>
  <c r="E35" i="2"/>
  <c r="E36" i="2"/>
  <c r="E39" i="2"/>
  <c r="R35" i="2"/>
  <c r="Q35" i="2"/>
  <c r="R63" i="2"/>
  <c r="R64" i="2"/>
  <c r="R65" i="2"/>
  <c r="R66" i="2"/>
  <c r="R67" i="2"/>
  <c r="R68" i="2"/>
  <c r="R69" i="2"/>
  <c r="Q63" i="2"/>
  <c r="Q64" i="2"/>
  <c r="Q65" i="2"/>
  <c r="Q66" i="2"/>
  <c r="Q67" i="2"/>
  <c r="Q68" i="2"/>
  <c r="Q69" i="2"/>
  <c r="F70" i="2"/>
  <c r="G70" i="2"/>
  <c r="I70" i="2"/>
  <c r="J70" i="2"/>
  <c r="B70" i="2"/>
  <c r="R26" i="2"/>
  <c r="R28" i="2"/>
  <c r="R29" i="2"/>
  <c r="R30" i="2"/>
  <c r="R31" i="2"/>
  <c r="R32" i="2"/>
  <c r="R33" i="2"/>
  <c r="R34" i="2"/>
  <c r="Q41" i="2"/>
  <c r="R42" i="2"/>
  <c r="Q44" i="2"/>
  <c r="R45" i="2"/>
  <c r="R46" i="2"/>
  <c r="R47" i="2"/>
  <c r="R49" i="2"/>
  <c r="R50" i="2"/>
  <c r="R51" i="2"/>
  <c r="Q51" i="2"/>
  <c r="R53" i="2"/>
  <c r="R54" i="2"/>
  <c r="R55" i="2"/>
  <c r="R57" i="2"/>
  <c r="R58" i="2"/>
  <c r="R59" i="2"/>
  <c r="R60" i="2"/>
  <c r="R62" i="2"/>
  <c r="Q26" i="2"/>
  <c r="Q27" i="2"/>
  <c r="Q28" i="2"/>
  <c r="Q29" i="2"/>
  <c r="Q30" i="2"/>
  <c r="Q31" i="2"/>
  <c r="Q32" i="2"/>
  <c r="Q33" i="2"/>
  <c r="Q34" i="2"/>
  <c r="Q40" i="2"/>
  <c r="Q42" i="2"/>
  <c r="Q45" i="2"/>
  <c r="Q46" i="2"/>
  <c r="Q47" i="2"/>
  <c r="Q48" i="2"/>
  <c r="Q49" i="2"/>
  <c r="Q50" i="2"/>
  <c r="Q52" i="2"/>
  <c r="Q53" i="2"/>
  <c r="Q54" i="2"/>
  <c r="Q55" i="2"/>
  <c r="Q56" i="2"/>
  <c r="Q57" i="2"/>
  <c r="Q58" i="2"/>
  <c r="Q59" i="2"/>
  <c r="Q60" i="2"/>
  <c r="Q62" i="2"/>
  <c r="E62" i="2"/>
  <c r="E26" i="2"/>
  <c r="E28" i="2"/>
  <c r="E29" i="2"/>
  <c r="E31" i="2"/>
  <c r="E32" i="2"/>
  <c r="E33" i="2"/>
  <c r="E34" i="2"/>
  <c r="E40" i="2"/>
  <c r="E41" i="2"/>
  <c r="E42" i="2"/>
  <c r="E45" i="2"/>
  <c r="E46" i="2"/>
  <c r="E47" i="2"/>
  <c r="E49" i="2"/>
  <c r="E50" i="2"/>
  <c r="E51" i="2"/>
  <c r="E53" i="2"/>
  <c r="E54" i="2"/>
  <c r="E55" i="2"/>
  <c r="E57" i="2"/>
  <c r="E58" i="2"/>
  <c r="E59" i="2"/>
  <c r="E60" i="2"/>
  <c r="Q10" i="2"/>
  <c r="R10" i="2"/>
  <c r="Q11" i="2"/>
  <c r="Q12" i="2"/>
  <c r="R12" i="2"/>
  <c r="Q13" i="2"/>
  <c r="Q14" i="2"/>
  <c r="R14" i="2"/>
  <c r="Q16" i="2"/>
  <c r="Q17" i="2"/>
  <c r="Q18" i="2"/>
  <c r="Q19" i="2"/>
  <c r="Q20" i="2"/>
  <c r="Q21" i="2"/>
  <c r="R21" i="2"/>
  <c r="Q22" i="2"/>
  <c r="Q23" i="2"/>
  <c r="R11" i="2"/>
  <c r="R16" i="2"/>
  <c r="R17" i="2"/>
  <c r="R18" i="2"/>
  <c r="R22" i="2"/>
  <c r="R23" i="2"/>
  <c r="E23" i="2"/>
  <c r="E22" i="2"/>
  <c r="E21" i="2"/>
  <c r="E20" i="2"/>
  <c r="E19" i="2"/>
  <c r="E18" i="2"/>
  <c r="E17" i="2"/>
  <c r="E16" i="2"/>
  <c r="E14" i="2"/>
  <c r="E11" i="2"/>
  <c r="E10" i="2"/>
  <c r="V25" i="1" l="1"/>
  <c r="N15" i="4"/>
  <c r="N19" i="4"/>
  <c r="N24" i="4"/>
  <c r="X25" i="1"/>
  <c r="X26" i="1" s="1"/>
  <c r="X29" i="1" s="1"/>
  <c r="B26" i="1"/>
  <c r="B29" i="1" s="1"/>
  <c r="V26" i="1"/>
  <c r="V29" i="1" s="1"/>
  <c r="D25" i="1"/>
  <c r="D26" i="1" s="1"/>
  <c r="D29" i="1" s="1"/>
  <c r="C26" i="1"/>
  <c r="C29" i="1" s="1"/>
  <c r="W10" i="1"/>
  <c r="W25" i="1" s="1"/>
  <c r="T57" i="2"/>
  <c r="T54" i="2"/>
  <c r="T35" i="2"/>
  <c r="T47" i="2"/>
  <c r="I35" i="4"/>
  <c r="N23" i="4"/>
  <c r="N32" i="4"/>
  <c r="N31" i="4"/>
  <c r="N27" i="4"/>
  <c r="N20" i="4"/>
  <c r="N16" i="4"/>
  <c r="N28" i="4"/>
  <c r="Y19" i="1"/>
  <c r="Y16" i="1"/>
  <c r="N17" i="4"/>
  <c r="N25" i="4"/>
  <c r="N33" i="4"/>
  <c r="N11" i="4"/>
  <c r="N14" i="4"/>
  <c r="N18" i="4"/>
  <c r="N22" i="4"/>
  <c r="N26" i="4"/>
  <c r="N30" i="4"/>
  <c r="N34" i="4"/>
  <c r="M35" i="4"/>
  <c r="N13" i="4"/>
  <c r="N21" i="4"/>
  <c r="N29" i="4"/>
  <c r="T11" i="2"/>
  <c r="T25" i="2"/>
  <c r="T53" i="2"/>
  <c r="T39" i="2"/>
  <c r="T31" i="2"/>
  <c r="T64" i="2"/>
  <c r="T60" i="2"/>
  <c r="T38" i="2"/>
  <c r="T44" i="2"/>
  <c r="T42" i="2"/>
  <c r="T30" i="2"/>
  <c r="T27" i="2"/>
  <c r="T20" i="2"/>
  <c r="N10" i="4"/>
  <c r="E52" i="2"/>
  <c r="E44" i="2"/>
  <c r="E27" i="2"/>
  <c r="T40" i="2"/>
  <c r="R56" i="2"/>
  <c r="T56" i="2" s="1"/>
  <c r="Y17" i="1"/>
  <c r="E61" i="2"/>
  <c r="R48" i="2"/>
  <c r="T48" i="2" s="1"/>
  <c r="N12" i="4"/>
  <c r="T33" i="2"/>
  <c r="Y22" i="1"/>
  <c r="H70" i="2"/>
  <c r="C70" i="2"/>
  <c r="Y28" i="1"/>
  <c r="Y12" i="1"/>
  <c r="Y13" i="1"/>
  <c r="E10" i="1"/>
  <c r="E25" i="1" s="1"/>
  <c r="L25" i="1"/>
  <c r="L26" i="1" s="1"/>
  <c r="L29" i="1" s="1"/>
  <c r="Y20" i="1"/>
  <c r="Y11" i="1"/>
  <c r="U25" i="1"/>
  <c r="U26" i="1" s="1"/>
  <c r="U29" i="1" s="1"/>
  <c r="I25" i="1"/>
  <c r="I26" i="1" s="1"/>
  <c r="I29" i="1" s="1"/>
  <c r="Y21" i="1"/>
  <c r="Y23" i="1"/>
  <c r="Y15" i="1"/>
  <c r="T50" i="2"/>
  <c r="T46" i="2"/>
  <c r="T43" i="2"/>
  <c r="T34" i="2"/>
  <c r="T23" i="2"/>
  <c r="L70" i="2"/>
  <c r="T19" i="2"/>
  <c r="L35" i="4"/>
  <c r="F35" i="4"/>
  <c r="T61" i="2"/>
  <c r="T68" i="2"/>
  <c r="T66" i="2"/>
  <c r="T51" i="2"/>
  <c r="T49" i="2"/>
  <c r="T28" i="2"/>
  <c r="T26" i="2"/>
  <c r="T18" i="2"/>
  <c r="T17" i="2"/>
  <c r="T16" i="2"/>
  <c r="T14" i="2"/>
  <c r="R13" i="2"/>
  <c r="T13" i="2" s="1"/>
  <c r="T12" i="2"/>
  <c r="T63" i="2"/>
  <c r="T62" i="2"/>
  <c r="T55" i="2"/>
  <c r="T41" i="2"/>
  <c r="T32" i="2"/>
  <c r="T24" i="2"/>
  <c r="T21" i="2"/>
  <c r="P70" i="2"/>
  <c r="T59" i="2"/>
  <c r="T52" i="2"/>
  <c r="T67" i="2"/>
  <c r="T65" i="2"/>
  <c r="T15" i="2"/>
  <c r="T58" i="2"/>
  <c r="T45" i="2"/>
  <c r="T29" i="2"/>
  <c r="T69" i="2"/>
  <c r="T36" i="2"/>
  <c r="S70" i="2"/>
  <c r="T22" i="2"/>
  <c r="Q70" i="2"/>
  <c r="T10" i="2"/>
  <c r="N25" i="1"/>
  <c r="N26" i="1" s="1"/>
  <c r="N29" i="1" s="1"/>
  <c r="P10" i="1"/>
  <c r="P25" i="1" s="1"/>
  <c r="P26" i="1" s="1"/>
  <c r="P29" i="1" s="1"/>
  <c r="Y18" i="1"/>
  <c r="H25" i="1"/>
  <c r="H26" i="1" s="1"/>
  <c r="H29" i="1" s="1"/>
  <c r="R25" i="1"/>
  <c r="R26" i="1" s="1"/>
  <c r="R29" i="1" s="1"/>
  <c r="T25" i="1"/>
  <c r="T26" i="1" s="1"/>
  <c r="T29" i="1" s="1"/>
  <c r="E26" i="1" l="1"/>
  <c r="E29" i="1" s="1"/>
  <c r="Y10" i="1"/>
  <c r="Y25" i="1" s="1"/>
  <c r="N35" i="4"/>
  <c r="E70" i="2"/>
  <c r="W26" i="1"/>
  <c r="W29" i="1" s="1"/>
  <c r="R70" i="2"/>
  <c r="T70" i="2"/>
  <c r="Y26" i="1" l="1"/>
  <c r="Y29" i="1" s="1"/>
  <c r="Y30" i="1" s="1"/>
</calcChain>
</file>

<file path=xl/sharedStrings.xml><?xml version="1.0" encoding="utf-8"?>
<sst xmlns="http://schemas.openxmlformats.org/spreadsheetml/2006/main" count="196" uniqueCount="132">
  <si>
    <t>Asignavimų valdytojų grupės</t>
  </si>
  <si>
    <t>Darbo užmokestis</t>
  </si>
  <si>
    <t xml:space="preserve">Sandoriai </t>
  </si>
  <si>
    <t>Iš viso</t>
  </si>
  <si>
    <t>Savivaldybės biudžeto lėšos</t>
  </si>
  <si>
    <t>Moksleivio krepšelio lėšos</t>
  </si>
  <si>
    <t>Sandoriai</t>
  </si>
  <si>
    <t>Paprastosios išlaidos</t>
  </si>
  <si>
    <t>Asignavimų valdytojai</t>
  </si>
  <si>
    <t>Akademijos Ugnės Karvelis gimnazija</t>
  </si>
  <si>
    <t>Babtų gimnazija</t>
  </si>
  <si>
    <t>Domeikavos gimnazija</t>
  </si>
  <si>
    <t>Garliavos J. Lukšos gimnazija</t>
  </si>
  <si>
    <t>Raudondvario gimnazija</t>
  </si>
  <si>
    <t xml:space="preserve">Kauno rajono savivaldybės tarybos </t>
  </si>
  <si>
    <t>Akademijos seniūnija</t>
  </si>
  <si>
    <t>Alšėnų seniūnija</t>
  </si>
  <si>
    <t>Babtų seniūnija</t>
  </si>
  <si>
    <t>Čekiškės seniūnija</t>
  </si>
  <si>
    <t>Domeikavos seniūnija</t>
  </si>
  <si>
    <t>Ežerėlio seniūnija</t>
  </si>
  <si>
    <t>Garliavos apylinkių seniūnija</t>
  </si>
  <si>
    <t>Garliavos seniūnija</t>
  </si>
  <si>
    <t>Kačerginės seniūnija</t>
  </si>
  <si>
    <t>Karmėlavos seniūnija</t>
  </si>
  <si>
    <t>Kulautuvos seniūnija</t>
  </si>
  <si>
    <t>Lapių seniūnija</t>
  </si>
  <si>
    <t>Neveronių seniūnija</t>
  </si>
  <si>
    <t>Raudondvario seniūnija</t>
  </si>
  <si>
    <t>Ringaudų seniūnija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</si>
  <si>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</si>
  <si>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</si>
  <si>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</si>
  <si>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</si>
  <si>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</si>
  <si>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</si>
  <si>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</si>
  <si>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</si>
  <si>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>2  priedas</t>
  </si>
  <si>
    <t>Specialiosios tikslinės dotacijos</t>
  </si>
  <si>
    <t>2.2 priedas</t>
  </si>
  <si>
    <t>Vilkijos gimnazija</t>
  </si>
  <si>
    <t>Linksmakalnio seniūnija</t>
  </si>
  <si>
    <t>2.1 priedas</t>
  </si>
  <si>
    <t>Batniavos seniūnija</t>
  </si>
  <si>
    <t>Biudžeto lėšos</t>
  </si>
  <si>
    <t>____________________________</t>
  </si>
  <si>
    <t>Lapių pagrindinė mokykla</t>
  </si>
  <si>
    <t>Šlienavos pagrindinė mokykla</t>
  </si>
  <si>
    <t>Zapyškio pagrindinė mokykla</t>
  </si>
  <si>
    <t>Ringaudų pradinė mokykla</t>
  </si>
  <si>
    <t>Ilgakiemio mokykla-darželis</t>
  </si>
  <si>
    <t>Linksmakalnio mokykla-darželis</t>
  </si>
  <si>
    <t>Ežerėlio kultūros centras</t>
  </si>
  <si>
    <t>Samylų kultūros centras</t>
  </si>
  <si>
    <t>Babtų kultūros centras</t>
  </si>
  <si>
    <t>Ramučių kultūros centras</t>
  </si>
  <si>
    <t>Vilkijos kultūros centras</t>
  </si>
  <si>
    <t>Socdr. mok.</t>
  </si>
  <si>
    <t>Garliavos meno mokykla</t>
  </si>
  <si>
    <t>Kulautuvos vaikų sanatorinė mokykla</t>
  </si>
  <si>
    <t>Biudžetinių įstaigų pajamos</t>
  </si>
  <si>
    <t>Kitos dotacijos</t>
  </si>
  <si>
    <t>VIP</t>
  </si>
  <si>
    <t>Dziudo ir jojimo sporto mokykla</t>
  </si>
  <si>
    <t>Kulautuvos lopšelis-darželis</t>
  </si>
  <si>
    <t>Neveronių lopšelis-darželis</t>
  </si>
  <si>
    <t>Vilkijos lopšelis-darželis "Daigelis"</t>
  </si>
  <si>
    <t>Zapyškio lopšelis-darželis</t>
  </si>
  <si>
    <t>Sporto mokykla</t>
  </si>
  <si>
    <t>Raudondvario kultūros centras</t>
  </si>
  <si>
    <t>Soc. dr. mok.</t>
  </si>
  <si>
    <t>Kauno rajono muziejus</t>
  </si>
  <si>
    <t>Skolintos lėšos</t>
  </si>
  <si>
    <t>Iš viso su skolintom lėšom</t>
  </si>
  <si>
    <t>Seniūnijų pajamos</t>
  </si>
  <si>
    <t>Garliavos sporto ir kultūros centras</t>
  </si>
  <si>
    <t>Garliavos lopšelis-darželis "Eglutė"</t>
  </si>
  <si>
    <t>Garliavos lopšelis-darželis "Obelėlė"</t>
  </si>
  <si>
    <t>Ežerėlio lopšelis-darželis</t>
  </si>
  <si>
    <t>Domeikavos lopšelis-darželis</t>
  </si>
  <si>
    <t>Čekiškės 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</si>
  <si>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</si>
  <si>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</si>
  <si>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</si>
  <si>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</si>
  <si>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</si>
  <si>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</si>
  <si>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</si>
  <si>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Karmėlavos lopšelis-darželis "Žilvitis"</t>
  </si>
  <si>
    <t>Raudondvario lopš.-darž. "Riešutėlis"</t>
  </si>
  <si>
    <t>Garliavos Jonučių gimnazija</t>
  </si>
  <si>
    <t>Kačerginės vaikų sanatorijos "Žibutė" mokykla</t>
  </si>
  <si>
    <t>Čekiškės darželis</t>
  </si>
  <si>
    <t>Eigirgalos lopšelis darželis</t>
  </si>
  <si>
    <t>Giraitės darželis</t>
  </si>
  <si>
    <t>Girionių darželis</t>
  </si>
  <si>
    <t>Vandžiogalos darželis</t>
  </si>
  <si>
    <t>Raudondvario Kriauzų mokykla-darželis</t>
  </si>
  <si>
    <t>Jonučių darželis</t>
  </si>
  <si>
    <t>Kačerginės daugiafunkcis centras</t>
  </si>
  <si>
    <t>Karmėlavos B. Buračo gimnazija</t>
  </si>
  <si>
    <t>Noreikiškių lopšelis-darželis "Ąžuolėlis"</t>
  </si>
  <si>
    <t>Lapių lopšelis-darželis</t>
  </si>
  <si>
    <t>Laisvas biudžeto lėšų likutis</t>
  </si>
  <si>
    <t xml:space="preserve">   Kauno rajono gyvenamųjų patalpų remonto fondas</t>
  </si>
  <si>
    <t>Direktoriaus rezervas</t>
  </si>
  <si>
    <t>Daugiavaikių šeimų rėmimo fondas</t>
  </si>
  <si>
    <t>Piliuonos gimnazija</t>
  </si>
  <si>
    <t>1. Administracija iš viso</t>
  </si>
  <si>
    <t>Specialusis daugiabučių namų savininkų rėmimo fondas</t>
  </si>
  <si>
    <t>Rokų mokykla-darželis</t>
  </si>
  <si>
    <t>KAUNO RAJONO SAVIVALDYBĖS ŠVIETIMO ĮSTAIGŲ 2018 M. BIUDŽETAS, TŪKST. EUR</t>
  </si>
  <si>
    <t>Batniavos mokykla-daugiafunkcis centras</t>
  </si>
  <si>
    <t>Panevėžiuko mokykla-daugiafunkcis centras</t>
  </si>
  <si>
    <t>KAUNO RAJONO SAVIVALDYBĖS 2018 M. BIUDŽETO ASIGNAVIMŲ PASKIRSTYMAS PAGAL IŠLAIDŲ GRUPES, TŪKST. EUR</t>
  </si>
  <si>
    <t>KAUNO RAJONO SAVIVALDYBĖS SENIŪNIJŲ 2018 M. BIUDŽETAS, TŪKST. EUR</t>
  </si>
  <si>
    <t>Kačerginės pradinė mokykla</t>
  </si>
  <si>
    <t>2. Kontrolės ir audito  tarnyba</t>
  </si>
  <si>
    <t>3. Kultūros, švietimo ir sporto skyrius, aptarnaujantis biudžetines įstaigas-asignavimų valdytojus</t>
  </si>
  <si>
    <t>4. Švietimo centras</t>
  </si>
  <si>
    <t>5. Čekiškės socialinės globos ir priežiūros namai</t>
  </si>
  <si>
    <t>6. Vaiko gerovės centras "Gynia"</t>
  </si>
  <si>
    <t>7. Socialinių paslaugų centras</t>
  </si>
  <si>
    <t>8. Visuomenės sveikatos biuras</t>
  </si>
  <si>
    <t>9. Viešoji biblioteka</t>
  </si>
  <si>
    <t>10. Palūkanų mokėjimas</t>
  </si>
  <si>
    <t>11. Paskolų mokėjimas</t>
  </si>
  <si>
    <t>12. Iš viso</t>
  </si>
  <si>
    <t>Iš viso asignavimų (12-11)</t>
  </si>
  <si>
    <t>Iš viso su ES lėšom</t>
  </si>
  <si>
    <t>2018 m. sausio 31 d. sprendimo Nr. 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</si>
</sst>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\-0.0;"/>
    <numFmt numFmtId="166" formatCode="0.0;\-0.00;"/>
  </numFmts>
  <fonts count="18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6" fillId="0" borderId="0" xfId="0" applyFont="1" applyAlignment="1"/>
    <xf numFmtId="0" fontId="3" fillId="0" borderId="17" xfId="0" applyFont="1" applyBorder="1" applyAlignment="1">
      <alignment horizontal="right"/>
    </xf>
    <xf numFmtId="164" fontId="1" fillId="0" borderId="18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5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0" fontId="0" fillId="0" borderId="0" xfId="0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164" fontId="3" fillId="0" borderId="37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3" fillId="0" borderId="40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164" fontId="3" fillId="0" borderId="37" xfId="0" applyNumberFormat="1" applyFont="1" applyBorder="1"/>
    <xf numFmtId="164" fontId="3" fillId="0" borderId="14" xfId="0" applyNumberFormat="1" applyFont="1" applyBorder="1"/>
    <xf numFmtId="164" fontId="3" fillId="0" borderId="43" xfId="0" applyNumberFormat="1" applyFont="1" applyBorder="1"/>
    <xf numFmtId="164" fontId="3" fillId="0" borderId="41" xfId="0" applyNumberFormat="1" applyFont="1" applyBorder="1"/>
    <xf numFmtId="164" fontId="3" fillId="0" borderId="38" xfId="0" applyNumberFormat="1" applyFont="1" applyBorder="1"/>
    <xf numFmtId="164" fontId="1" fillId="0" borderId="5" xfId="0" applyNumberFormat="1" applyFont="1" applyBorder="1" applyAlignment="1">
      <alignment horizontal="center"/>
    </xf>
    <xf numFmtId="164" fontId="14" fillId="0" borderId="14" xfId="0" applyNumberFormat="1" applyFont="1" applyFill="1" applyBorder="1" applyAlignment="1">
      <alignment horizontal="center" vertical="center" wrapText="1"/>
    </xf>
    <xf numFmtId="164" fontId="14" fillId="2" borderId="43" xfId="0" applyNumberFormat="1" applyFont="1" applyFill="1" applyBorder="1" applyAlignment="1">
      <alignment horizontal="center" vertical="center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164" fontId="14" fillId="2" borderId="14" xfId="0" applyNumberFormat="1" applyFont="1" applyFill="1" applyBorder="1" applyAlignment="1">
      <alignment horizontal="center" vertical="center" wrapText="1"/>
    </xf>
    <xf numFmtId="164" fontId="14" fillId="2" borderId="38" xfId="0" applyNumberFormat="1" applyFont="1" applyFill="1" applyBorder="1" applyAlignment="1">
      <alignment horizontal="center" vertical="center" wrapText="1"/>
    </xf>
    <xf numFmtId="164" fontId="14" fillId="2" borderId="44" xfId="0" applyNumberFormat="1" applyFont="1" applyFill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14" fillId="0" borderId="43" xfId="0" applyNumberFormat="1" applyFont="1" applyBorder="1" applyAlignment="1">
      <alignment horizontal="center" vertical="center" wrapText="1"/>
    </xf>
    <xf numFmtId="164" fontId="14" fillId="0" borderId="45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/>
    <xf numFmtId="0" fontId="14" fillId="0" borderId="39" xfId="0" applyFont="1" applyBorder="1"/>
    <xf numFmtId="164" fontId="13" fillId="0" borderId="7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" fillId="0" borderId="35" xfId="0" applyFont="1" applyFill="1" applyBorder="1" applyAlignment="1">
      <alignment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8" xfId="0" applyFont="1" applyBorder="1"/>
    <xf numFmtId="0" fontId="1" fillId="0" borderId="3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164" fontId="5" fillId="0" borderId="53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39" xfId="0" applyFont="1" applyBorder="1" applyAlignment="1">
      <alignment horizontal="left"/>
    </xf>
    <xf numFmtId="0" fontId="3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6" fillId="0" borderId="4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2" borderId="64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wrapText="1"/>
    </xf>
    <xf numFmtId="0" fontId="1" fillId="2" borderId="16" xfId="0" applyFont="1" applyFill="1" applyBorder="1" applyAlignment="1">
      <alignment horizontal="righ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/>
    </xf>
    <xf numFmtId="0" fontId="1" fillId="0" borderId="30" xfId="0" applyFont="1" applyBorder="1"/>
    <xf numFmtId="0" fontId="1" fillId="0" borderId="8" xfId="0" applyFont="1" applyBorder="1"/>
    <xf numFmtId="164" fontId="1" fillId="0" borderId="13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left"/>
    </xf>
    <xf numFmtId="0" fontId="4" fillId="0" borderId="36" xfId="0" applyFont="1" applyBorder="1" applyAlignment="1">
      <alignment vertical="center" wrapText="1"/>
    </xf>
    <xf numFmtId="1" fontId="4" fillId="0" borderId="35" xfId="0" applyNumberFormat="1" applyFont="1" applyBorder="1"/>
    <xf numFmtId="0" fontId="10" fillId="0" borderId="35" xfId="0" applyFont="1" applyBorder="1"/>
    <xf numFmtId="1" fontId="10" fillId="0" borderId="35" xfId="0" applyNumberFormat="1" applyFont="1" applyBorder="1"/>
    <xf numFmtId="1" fontId="1" fillId="0" borderId="35" xfId="0" applyNumberFormat="1" applyFont="1" applyBorder="1"/>
    <xf numFmtId="1" fontId="10" fillId="0" borderId="36" xfId="0" applyNumberFormat="1" applyFont="1" applyBorder="1"/>
    <xf numFmtId="1" fontId="10" fillId="0" borderId="40" xfId="0" applyNumberFormat="1" applyFont="1" applyBorder="1"/>
    <xf numFmtId="1" fontId="10" fillId="0" borderId="51" xfId="0" applyNumberFormat="1" applyFont="1" applyBorder="1"/>
    <xf numFmtId="164" fontId="1" fillId="0" borderId="52" xfId="0" applyNumberFormat="1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2" borderId="48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0" fontId="1" fillId="0" borderId="47" xfId="0" applyFont="1" applyBorder="1"/>
    <xf numFmtId="164" fontId="1" fillId="0" borderId="50" xfId="0" applyNumberFormat="1" applyFont="1" applyBorder="1" applyAlignment="1">
      <alignment horizontal="center"/>
    </xf>
    <xf numFmtId="0" fontId="1" fillId="0" borderId="52" xfId="0" applyFont="1" applyBorder="1"/>
    <xf numFmtId="164" fontId="1" fillId="0" borderId="49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1" fontId="10" fillId="0" borderId="34" xfId="0" applyNumberFormat="1" applyFont="1" applyBorder="1"/>
    <xf numFmtId="164" fontId="1" fillId="0" borderId="21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23" xfId="0" applyFont="1" applyBorder="1"/>
    <xf numFmtId="164" fontId="1" fillId="0" borderId="24" xfId="0" applyNumberFormat="1" applyFont="1" applyBorder="1" applyAlignment="1">
      <alignment horizontal="center"/>
    </xf>
    <xf numFmtId="0" fontId="1" fillId="0" borderId="21" xfId="0" applyFont="1" applyBorder="1"/>
    <xf numFmtId="0" fontId="5" fillId="2" borderId="35" xfId="0" applyFont="1" applyFill="1" applyBorder="1" applyAlignment="1">
      <alignment horizontal="left"/>
    </xf>
    <xf numFmtId="0" fontId="3" fillId="0" borderId="64" xfId="0" applyFont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right"/>
    </xf>
    <xf numFmtId="164" fontId="3" fillId="0" borderId="45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9" fillId="0" borderId="51" xfId="0" applyFont="1" applyBorder="1" applyAlignment="1"/>
    <xf numFmtId="0" fontId="4" fillId="0" borderId="25" xfId="0" applyFont="1" applyBorder="1" applyAlignment="1">
      <alignment horizontal="center" vertical="center" wrapText="1"/>
    </xf>
    <xf numFmtId="0" fontId="9" fillId="0" borderId="49" xfId="0" applyFont="1" applyBorder="1" applyAlignment="1"/>
    <xf numFmtId="0" fontId="4" fillId="0" borderId="24" xfId="0" applyFont="1" applyBorder="1" applyAlignment="1">
      <alignment horizontal="center" vertical="center" wrapText="1"/>
    </xf>
    <xf numFmtId="0" fontId="9" fillId="0" borderId="50" xfId="0" applyFont="1" applyBorder="1" applyAlignment="1"/>
    <xf numFmtId="0" fontId="9" fillId="0" borderId="13" xfId="0" applyFont="1" applyBorder="1" applyAlignment="1"/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52" xfId="0" applyFont="1" applyBorder="1" applyAlignment="1"/>
    <xf numFmtId="0" fontId="4" fillId="0" borderId="23" xfId="0" applyFont="1" applyBorder="1" applyAlignment="1">
      <alignment horizontal="center" vertical="center" wrapText="1"/>
    </xf>
    <xf numFmtId="0" fontId="9" fillId="0" borderId="47" xfId="0" applyFont="1" applyBorder="1" applyAlignment="1"/>
    <xf numFmtId="0" fontId="4" fillId="0" borderId="22" xfId="0" applyFont="1" applyBorder="1" applyAlignment="1">
      <alignment horizontal="center" vertical="center" wrapText="1"/>
    </xf>
    <xf numFmtId="0" fontId="9" fillId="0" borderId="48" xfId="0" applyFont="1" applyBorder="1" applyAlignment="1"/>
    <xf numFmtId="0" fontId="9" fillId="0" borderId="12" xfId="0" applyFont="1" applyBorder="1" applyAlignment="1"/>
    <xf numFmtId="0" fontId="6" fillId="0" borderId="0" xfId="0" applyFont="1" applyAlignment="1">
      <alignment horizontal="center"/>
    </xf>
    <xf numFmtId="0" fontId="9" fillId="0" borderId="8" xfId="0" applyFont="1" applyBorder="1" applyAlignment="1"/>
    <xf numFmtId="0" fontId="9" fillId="0" borderId="9" xfId="0" applyFont="1" applyBorder="1" applyAlignment="1"/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9" fillId="0" borderId="36" xfId="0" applyFont="1" applyBorder="1" applyAlignment="1"/>
    <xf numFmtId="0" fontId="5" fillId="0" borderId="1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1" xfId="0" applyFont="1" applyBorder="1" applyAlignment="1"/>
    <xf numFmtId="0" fontId="8" fillId="0" borderId="49" xfId="0" applyFont="1" applyBorder="1" applyAlignment="1"/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52" xfId="0" applyFont="1" applyBorder="1" applyAlignment="1"/>
    <xf numFmtId="0" fontId="4" fillId="0" borderId="47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5"/>
  <sheetViews>
    <sheetView tabSelected="1" topLeftCell="N1" workbookViewId="0">
      <pane xSplit="14970"/>
      <selection activeCell="T2" sqref="T2"/>
      <selection pane="topRight" activeCell="A33" sqref="A33"/>
    </sheetView>
  </sheetViews>
  <sheetFormatPr defaultRowHeight="12.75" x14ac:dyDescent="0.2"/>
  <cols>
    <col min="1" max="1" width="28" customWidth="1"/>
    <col min="2" max="2" width="9.7109375" customWidth="1"/>
    <col min="3" max="3" width="10.5703125" customWidth="1"/>
    <col min="4" max="4" width="9.7109375" customWidth="1"/>
    <col min="5" max="5" width="11" customWidth="1"/>
    <col min="6" max="6" width="9.7109375" customWidth="1"/>
    <col min="7" max="7" width="9.5703125" customWidth="1"/>
    <col min="8" max="8" width="7.140625" customWidth="1"/>
    <col min="9" max="9" width="9.28515625" customWidth="1"/>
    <col min="10" max="10" width="7.5703125" customWidth="1"/>
    <col min="11" max="11" width="8.28515625" customWidth="1"/>
    <col min="12" max="12" width="7.5703125" customWidth="1"/>
    <col min="13" max="13" width="11.5703125" customWidth="1"/>
    <col min="14" max="14" width="9.5703125" customWidth="1"/>
    <col min="15" max="15" width="7.5703125" customWidth="1"/>
    <col min="16" max="16" width="10.7109375" customWidth="1"/>
    <col min="17" max="17" width="8.42578125" customWidth="1"/>
    <col min="18" max="18" width="8.140625" customWidth="1"/>
    <col min="19" max="19" width="9.28515625" customWidth="1"/>
    <col min="20" max="20" width="8.42578125" customWidth="1"/>
    <col min="21" max="21" width="9.5703125" customWidth="1"/>
    <col min="22" max="22" width="10.7109375" customWidth="1"/>
    <col min="23" max="23" width="10.5703125" customWidth="1"/>
    <col min="24" max="24" width="9.42578125" customWidth="1"/>
    <col min="25" max="25" width="10.42578125" customWidth="1"/>
    <col min="26" max="26" width="10.5703125" bestFit="1" customWidth="1"/>
  </cols>
  <sheetData>
    <row r="1" spans="1:26" ht="15" x14ac:dyDescent="0.25">
      <c r="T1" s="1" t="s">
        <v>14</v>
      </c>
      <c r="U1" s="1"/>
      <c r="V1" s="1"/>
      <c r="W1" s="1"/>
      <c r="Z1" s="21"/>
    </row>
    <row r="2" spans="1:26" ht="15" x14ac:dyDescent="0.25">
      <c r="T2" s="1" t="s">
        <v>131</v>
      </c>
      <c r="U2" s="1"/>
      <c r="V2" s="1"/>
      <c r="W2" s="1"/>
      <c r="Z2" s="21"/>
    </row>
    <row r="3" spans="1:26" ht="15" x14ac:dyDescent="0.25">
      <c r="T3" s="22" t="s">
        <v>38</v>
      </c>
      <c r="U3" s="1"/>
      <c r="V3" s="1"/>
      <c r="W3" s="1"/>
      <c r="Z3" s="21"/>
    </row>
    <row r="4" spans="1:26" ht="15" x14ac:dyDescent="0.25">
      <c r="V4" s="22"/>
      <c r="W4" s="1"/>
      <c r="X4" s="1"/>
      <c r="Y4" s="1"/>
      <c r="Z4" s="21"/>
    </row>
    <row r="5" spans="1:26" ht="15.75" x14ac:dyDescent="0.25">
      <c r="A5" s="263" t="s">
        <v>115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</row>
    <row r="6" spans="1:26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 thickBot="1" x14ac:dyDescent="0.3">
      <c r="A7" s="266" t="s">
        <v>0</v>
      </c>
      <c r="B7" s="273" t="s">
        <v>4</v>
      </c>
      <c r="C7" s="274"/>
      <c r="D7" s="274"/>
      <c r="E7" s="275"/>
      <c r="F7" s="268" t="s">
        <v>39</v>
      </c>
      <c r="G7" s="242"/>
      <c r="H7" s="243"/>
      <c r="I7" s="243"/>
      <c r="J7" s="269" t="s">
        <v>62</v>
      </c>
      <c r="K7" s="270"/>
      <c r="L7" s="271"/>
      <c r="M7" s="241" t="s">
        <v>5</v>
      </c>
      <c r="N7" s="242"/>
      <c r="O7" s="243"/>
      <c r="P7" s="244"/>
      <c r="Q7" s="32" t="s">
        <v>63</v>
      </c>
      <c r="R7" s="245" t="s">
        <v>61</v>
      </c>
      <c r="S7" s="246"/>
      <c r="T7" s="246"/>
      <c r="U7" s="247"/>
      <c r="V7" s="268" t="s">
        <v>3</v>
      </c>
      <c r="W7" s="242"/>
      <c r="X7" s="242"/>
      <c r="Y7" s="244"/>
      <c r="Z7" s="1"/>
    </row>
    <row r="8" spans="1:26" ht="46.5" customHeight="1" x14ac:dyDescent="0.25">
      <c r="A8" s="267"/>
      <c r="B8" s="256" t="s">
        <v>1</v>
      </c>
      <c r="C8" s="258" t="s">
        <v>7</v>
      </c>
      <c r="D8" s="258" t="s">
        <v>2</v>
      </c>
      <c r="E8" s="260" t="s">
        <v>3</v>
      </c>
      <c r="F8" s="256" t="s">
        <v>1</v>
      </c>
      <c r="G8" s="258" t="s">
        <v>7</v>
      </c>
      <c r="H8" s="276" t="s">
        <v>6</v>
      </c>
      <c r="I8" s="252" t="s">
        <v>3</v>
      </c>
      <c r="J8" s="256" t="s">
        <v>1</v>
      </c>
      <c r="K8" s="258" t="s">
        <v>7</v>
      </c>
      <c r="L8" s="260" t="s">
        <v>3</v>
      </c>
      <c r="M8" s="250" t="s">
        <v>1</v>
      </c>
      <c r="N8" s="258" t="s">
        <v>7</v>
      </c>
      <c r="O8" s="258" t="s">
        <v>2</v>
      </c>
      <c r="P8" s="260" t="s">
        <v>3</v>
      </c>
      <c r="Q8" s="248" t="s">
        <v>6</v>
      </c>
      <c r="R8" s="256" t="s">
        <v>1</v>
      </c>
      <c r="S8" s="258" t="s">
        <v>7</v>
      </c>
      <c r="T8" s="258" t="s">
        <v>2</v>
      </c>
      <c r="U8" s="252" t="s">
        <v>3</v>
      </c>
      <c r="V8" s="256" t="s">
        <v>1</v>
      </c>
      <c r="W8" s="258" t="s">
        <v>7</v>
      </c>
      <c r="X8" s="252" t="s">
        <v>2</v>
      </c>
      <c r="Y8" s="248" t="s">
        <v>3</v>
      </c>
      <c r="Z8" s="1"/>
    </row>
    <row r="9" spans="1:26" ht="15.75" thickBot="1" x14ac:dyDescent="0.25">
      <c r="A9" s="267"/>
      <c r="B9" s="262"/>
      <c r="C9" s="264"/>
      <c r="D9" s="264"/>
      <c r="E9" s="265"/>
      <c r="F9" s="257"/>
      <c r="G9" s="259"/>
      <c r="H9" s="277"/>
      <c r="I9" s="253"/>
      <c r="J9" s="257"/>
      <c r="K9" s="259"/>
      <c r="L9" s="261"/>
      <c r="M9" s="251"/>
      <c r="N9" s="259"/>
      <c r="O9" s="259"/>
      <c r="P9" s="261"/>
      <c r="Q9" s="272"/>
      <c r="R9" s="257"/>
      <c r="S9" s="259"/>
      <c r="T9" s="259"/>
      <c r="U9" s="253"/>
      <c r="V9" s="262"/>
      <c r="W9" s="264"/>
      <c r="X9" s="254"/>
      <c r="Y9" s="249"/>
      <c r="Z9" s="3"/>
    </row>
    <row r="10" spans="1:26" ht="16.5" thickBot="1" x14ac:dyDescent="0.3">
      <c r="A10" s="172" t="s">
        <v>109</v>
      </c>
      <c r="B10" s="104">
        <v>4956.6000000000004</v>
      </c>
      <c r="C10" s="102">
        <v>16058.2</v>
      </c>
      <c r="D10" s="102">
        <v>7693.4</v>
      </c>
      <c r="E10" s="103">
        <f>SUM(B10:D10)</f>
        <v>28708.200000000004</v>
      </c>
      <c r="F10" s="104">
        <v>789.3</v>
      </c>
      <c r="G10" s="105">
        <v>2257</v>
      </c>
      <c r="H10" s="106">
        <v>0.9</v>
      </c>
      <c r="I10" s="103">
        <f>SUM(F10:H10)</f>
        <v>3047.2000000000003</v>
      </c>
      <c r="J10" s="104">
        <f>SUM(J11:J15)</f>
        <v>0</v>
      </c>
      <c r="K10" s="105">
        <f>SUM(K11:K15)</f>
        <v>0</v>
      </c>
      <c r="L10" s="103">
        <f>SUM(J10:K10)</f>
        <v>0</v>
      </c>
      <c r="M10" s="104">
        <v>467.8</v>
      </c>
      <c r="N10" s="105">
        <v>153.1</v>
      </c>
      <c r="O10" s="106"/>
      <c r="P10" s="103">
        <f>SUM(M10:N10)</f>
        <v>620.9</v>
      </c>
      <c r="Q10" s="107">
        <v>0</v>
      </c>
      <c r="R10" s="104">
        <v>0</v>
      </c>
      <c r="S10" s="102">
        <v>429.6</v>
      </c>
      <c r="T10" s="105">
        <v>152</v>
      </c>
      <c r="U10" s="106">
        <f>SUM(R10:T10)</f>
        <v>581.6</v>
      </c>
      <c r="V10" s="108">
        <f>R10+M10+F10+B10+J10</f>
        <v>6213.7000000000007</v>
      </c>
      <c r="W10" s="109">
        <f>S10+N10+G10+C10+K10</f>
        <v>18897.900000000001</v>
      </c>
      <c r="X10" s="110">
        <f>T10+Q10+D10+H10</f>
        <v>7846.2999999999993</v>
      </c>
      <c r="Y10" s="111">
        <f>SUM(V10:X10)</f>
        <v>32957.9</v>
      </c>
      <c r="Z10" s="3"/>
    </row>
    <row r="11" spans="1:26" ht="28.5" x14ac:dyDescent="0.2">
      <c r="A11" s="228" t="s">
        <v>118</v>
      </c>
      <c r="B11" s="57">
        <v>76.7</v>
      </c>
      <c r="C11" s="156">
        <v>31.1</v>
      </c>
      <c r="D11" s="53"/>
      <c r="E11" s="45">
        <f t="shared" ref="E11" si="0">SUM(B11:D11)</f>
        <v>107.80000000000001</v>
      </c>
      <c r="F11" s="57"/>
      <c r="G11" s="53"/>
      <c r="H11" s="63"/>
      <c r="I11" s="45">
        <f t="shared" ref="I11:I13" si="1">SUM(F11:G11)</f>
        <v>0</v>
      </c>
      <c r="J11" s="57"/>
      <c r="K11" s="53"/>
      <c r="L11" s="45"/>
      <c r="M11" s="57"/>
      <c r="N11" s="53"/>
      <c r="O11" s="63"/>
      <c r="P11" s="45">
        <v>0</v>
      </c>
      <c r="Q11" s="68"/>
      <c r="R11" s="57"/>
      <c r="S11" s="53"/>
      <c r="T11" s="53"/>
      <c r="U11" s="63">
        <f t="shared" ref="U11:U13" si="2">SUM(R11:T11)</f>
        <v>0</v>
      </c>
      <c r="V11" s="9">
        <f t="shared" ref="V11:V13" si="3">R11+M11+F11+B11+J11</f>
        <v>76.7</v>
      </c>
      <c r="W11" s="4">
        <f t="shared" ref="W11:W13" si="4">S11+N11+G11+C11+K11</f>
        <v>31.1</v>
      </c>
      <c r="X11" s="5">
        <f t="shared" ref="X11:X13" si="5">T11+Q11+D11</f>
        <v>0</v>
      </c>
      <c r="Y11" s="91">
        <f t="shared" ref="Y11" si="6">SUM(V11:X11)</f>
        <v>107.80000000000001</v>
      </c>
      <c r="Z11" s="30"/>
    </row>
    <row r="12" spans="1:26" ht="15" x14ac:dyDescent="0.25">
      <c r="A12" s="180" t="s">
        <v>106</v>
      </c>
      <c r="B12" s="182"/>
      <c r="C12" s="54">
        <v>30</v>
      </c>
      <c r="D12" s="55"/>
      <c r="E12" s="56">
        <f>B12+C12+D12</f>
        <v>30</v>
      </c>
      <c r="F12" s="46"/>
      <c r="G12" s="12"/>
      <c r="H12" s="19"/>
      <c r="I12" s="13">
        <f t="shared" si="1"/>
        <v>0</v>
      </c>
      <c r="J12" s="18"/>
      <c r="K12" s="12"/>
      <c r="L12" s="13"/>
      <c r="M12" s="46"/>
      <c r="N12" s="12"/>
      <c r="O12" s="27"/>
      <c r="P12" s="13">
        <f t="shared" ref="P12:P13" si="7">SUM(M12:N12)</f>
        <v>0</v>
      </c>
      <c r="Q12" s="27"/>
      <c r="R12" s="46"/>
      <c r="S12" s="12"/>
      <c r="T12" s="12"/>
      <c r="U12" s="19">
        <f t="shared" si="2"/>
        <v>0</v>
      </c>
      <c r="V12" s="18">
        <f t="shared" si="3"/>
        <v>0</v>
      </c>
      <c r="W12" s="12">
        <f t="shared" si="4"/>
        <v>30</v>
      </c>
      <c r="X12" s="13">
        <f t="shared" si="5"/>
        <v>0</v>
      </c>
      <c r="Y12" s="184">
        <f t="shared" ref="Y12:Y13" si="8">SUM(V12:X12)</f>
        <v>30</v>
      </c>
      <c r="Z12" s="30"/>
    </row>
    <row r="13" spans="1:26" ht="30" x14ac:dyDescent="0.2">
      <c r="A13" s="181" t="s">
        <v>105</v>
      </c>
      <c r="B13" s="182"/>
      <c r="C13" s="54">
        <v>40</v>
      </c>
      <c r="D13" s="55"/>
      <c r="E13" s="45">
        <f>B13+C13+D13</f>
        <v>40</v>
      </c>
      <c r="F13" s="46"/>
      <c r="G13" s="12"/>
      <c r="H13" s="19"/>
      <c r="I13" s="5">
        <f t="shared" si="1"/>
        <v>0</v>
      </c>
      <c r="J13" s="9"/>
      <c r="K13" s="4"/>
      <c r="L13" s="5"/>
      <c r="M13" s="46"/>
      <c r="N13" s="12"/>
      <c r="O13" s="27"/>
      <c r="P13" s="5">
        <f t="shared" si="7"/>
        <v>0</v>
      </c>
      <c r="Q13" s="27"/>
      <c r="R13" s="46"/>
      <c r="S13" s="12"/>
      <c r="T13" s="12"/>
      <c r="U13" s="19">
        <f t="shared" si="2"/>
        <v>0</v>
      </c>
      <c r="V13" s="9">
        <f t="shared" si="3"/>
        <v>0</v>
      </c>
      <c r="W13" s="4">
        <f t="shared" si="4"/>
        <v>40</v>
      </c>
      <c r="X13" s="5">
        <f t="shared" si="5"/>
        <v>0</v>
      </c>
      <c r="Y13" s="185">
        <f t="shared" si="8"/>
        <v>40</v>
      </c>
      <c r="Z13" s="30"/>
    </row>
    <row r="14" spans="1:26" ht="30" x14ac:dyDescent="0.2">
      <c r="A14" s="181" t="s">
        <v>110</v>
      </c>
      <c r="B14" s="182"/>
      <c r="C14" s="54">
        <v>120</v>
      </c>
      <c r="D14" s="55"/>
      <c r="E14" s="45">
        <f>SUM(B14:D14)</f>
        <v>120</v>
      </c>
      <c r="F14" s="46"/>
      <c r="G14" s="12"/>
      <c r="H14" s="19"/>
      <c r="I14" s="5"/>
      <c r="J14" s="9"/>
      <c r="K14" s="4"/>
      <c r="L14" s="5"/>
      <c r="M14" s="46"/>
      <c r="N14" s="12"/>
      <c r="O14" s="27"/>
      <c r="P14" s="5"/>
      <c r="Q14" s="27"/>
      <c r="R14" s="46"/>
      <c r="S14" s="12"/>
      <c r="T14" s="12"/>
      <c r="U14" s="19"/>
      <c r="V14" s="9">
        <f t="shared" ref="V14" si="9">R14+M14+F14+B14+J14</f>
        <v>0</v>
      </c>
      <c r="W14" s="4">
        <f t="shared" ref="W14" si="10">S14+N14+G14+C14+K14</f>
        <v>120</v>
      </c>
      <c r="X14" s="5">
        <f t="shared" ref="X14" si="11">T14+Q14+D14</f>
        <v>0</v>
      </c>
      <c r="Y14" s="184">
        <f t="shared" ref="Y14" si="12">SUM(V14:X14)</f>
        <v>120</v>
      </c>
      <c r="Z14" s="30"/>
    </row>
    <row r="15" spans="1:26" ht="30" x14ac:dyDescent="0.2">
      <c r="A15" s="181" t="s">
        <v>107</v>
      </c>
      <c r="B15" s="182"/>
      <c r="C15" s="54">
        <v>8</v>
      </c>
      <c r="D15" s="55"/>
      <c r="E15" s="45">
        <f>B15+C15+D15</f>
        <v>8</v>
      </c>
      <c r="F15" s="46"/>
      <c r="G15" s="12"/>
      <c r="H15" s="19"/>
      <c r="I15" s="5"/>
      <c r="J15" s="9"/>
      <c r="K15" s="4"/>
      <c r="L15" s="5"/>
      <c r="M15" s="46"/>
      <c r="N15" s="12"/>
      <c r="O15" s="27"/>
      <c r="P15" s="5"/>
      <c r="Q15" s="27"/>
      <c r="R15" s="46"/>
      <c r="S15" s="12"/>
      <c r="T15" s="12"/>
      <c r="U15" s="19"/>
      <c r="V15" s="9">
        <f t="shared" ref="V15" si="13">R15+M15+F15+B15+J15</f>
        <v>0</v>
      </c>
      <c r="W15" s="4">
        <f t="shared" ref="W15" si="14">S15+N15+G15+C15+K15</f>
        <v>8</v>
      </c>
      <c r="X15" s="5">
        <f t="shared" ref="X15" si="15">T15+Q15+D15</f>
        <v>0</v>
      </c>
      <c r="Y15" s="184">
        <f t="shared" ref="Y15" si="16">SUM(V15:X15)</f>
        <v>8</v>
      </c>
      <c r="Z15" s="30"/>
    </row>
    <row r="16" spans="1:26" ht="72.75" customHeight="1" x14ac:dyDescent="0.2">
      <c r="A16" s="173" t="s">
        <v>119</v>
      </c>
      <c r="B16" s="57">
        <v>7522.3</v>
      </c>
      <c r="C16" s="53">
        <v>5594.4</v>
      </c>
      <c r="D16" s="53">
        <v>520.79999999999995</v>
      </c>
      <c r="E16" s="45">
        <f t="shared" ref="E16:E22" si="17">SUM(B16:D16)</f>
        <v>13637.5</v>
      </c>
      <c r="F16" s="57"/>
      <c r="G16" s="53"/>
      <c r="H16" s="63"/>
      <c r="I16" s="45">
        <f t="shared" ref="I16:I23" si="18">SUM(F16:G16)</f>
        <v>0</v>
      </c>
      <c r="J16" s="57">
        <v>35.299999999999997</v>
      </c>
      <c r="K16" s="53">
        <v>12.2</v>
      </c>
      <c r="L16" s="45">
        <f>SUM(J16:K16)</f>
        <v>47.5</v>
      </c>
      <c r="M16" s="57">
        <v>11842.1</v>
      </c>
      <c r="N16" s="53">
        <v>4133.3999999999996</v>
      </c>
      <c r="O16" s="63">
        <v>24</v>
      </c>
      <c r="P16" s="45">
        <f>SUM(M16:O16)</f>
        <v>15999.5</v>
      </c>
      <c r="Q16" s="68"/>
      <c r="R16" s="57">
        <v>6.9</v>
      </c>
      <c r="S16" s="53">
        <v>1466.7</v>
      </c>
      <c r="T16" s="53">
        <v>70</v>
      </c>
      <c r="U16" s="63">
        <f>SUM(R16:T16)</f>
        <v>1543.6000000000001</v>
      </c>
      <c r="V16" s="9">
        <f t="shared" ref="V16:W23" si="19">R16+M16+F16+B16+J16</f>
        <v>19406.599999999999</v>
      </c>
      <c r="W16" s="4">
        <f t="shared" si="19"/>
        <v>11206.7</v>
      </c>
      <c r="X16" s="5">
        <f>T16+Q16+D16+O16</f>
        <v>614.79999999999995</v>
      </c>
      <c r="Y16" s="62">
        <f t="shared" ref="Y16:Y23" si="20">SUM(V16:X16)</f>
        <v>31228.1</v>
      </c>
      <c r="Z16" s="3"/>
    </row>
    <row r="17" spans="1:27" ht="19.5" customHeight="1" x14ac:dyDescent="0.25">
      <c r="A17" s="174" t="s">
        <v>120</v>
      </c>
      <c r="B17" s="9">
        <v>117.6</v>
      </c>
      <c r="C17" s="4">
        <v>51.6</v>
      </c>
      <c r="D17" s="4"/>
      <c r="E17" s="45">
        <f t="shared" si="17"/>
        <v>169.2</v>
      </c>
      <c r="F17" s="9"/>
      <c r="G17" s="4"/>
      <c r="H17" s="15"/>
      <c r="I17" s="5">
        <f t="shared" si="18"/>
        <v>0</v>
      </c>
      <c r="J17" s="9"/>
      <c r="K17" s="4"/>
      <c r="L17" s="5"/>
      <c r="M17" s="9">
        <v>88.5</v>
      </c>
      <c r="N17" s="4">
        <v>27.7</v>
      </c>
      <c r="O17" s="15"/>
      <c r="P17" s="5">
        <f>SUM(M17:N17)</f>
        <v>116.2</v>
      </c>
      <c r="Q17" s="50"/>
      <c r="R17" s="9">
        <v>12.5</v>
      </c>
      <c r="S17" s="4">
        <v>82.7</v>
      </c>
      <c r="T17" s="4">
        <v>1</v>
      </c>
      <c r="U17" s="15">
        <f t="shared" ref="U17:U23" si="21">SUM(R17:T17)</f>
        <v>96.2</v>
      </c>
      <c r="V17" s="9">
        <f t="shared" si="19"/>
        <v>218.6</v>
      </c>
      <c r="W17" s="4">
        <f t="shared" si="19"/>
        <v>162</v>
      </c>
      <c r="X17" s="5">
        <f t="shared" ref="X17:X23" si="22">T17+Q17+D17</f>
        <v>1</v>
      </c>
      <c r="Y17" s="62">
        <f t="shared" si="20"/>
        <v>381.6</v>
      </c>
      <c r="Z17" s="3"/>
    </row>
    <row r="18" spans="1:27" ht="36.6" customHeight="1" x14ac:dyDescent="0.2">
      <c r="A18" s="175" t="s">
        <v>121</v>
      </c>
      <c r="B18" s="64">
        <v>83.5</v>
      </c>
      <c r="C18" s="4">
        <v>37</v>
      </c>
      <c r="D18" s="7"/>
      <c r="E18" s="48">
        <f t="shared" si="17"/>
        <v>120.5</v>
      </c>
      <c r="F18" s="10">
        <v>13.6</v>
      </c>
      <c r="G18" s="7">
        <v>16.600000000000001</v>
      </c>
      <c r="H18" s="14"/>
      <c r="I18" s="5">
        <f t="shared" si="18"/>
        <v>30.200000000000003</v>
      </c>
      <c r="J18" s="9"/>
      <c r="K18" s="4"/>
      <c r="L18" s="5">
        <f>SUM(J18:K18)</f>
        <v>0</v>
      </c>
      <c r="M18" s="10"/>
      <c r="N18" s="7"/>
      <c r="O18" s="14"/>
      <c r="P18" s="8">
        <f>SUM(M18:N18)</f>
        <v>0</v>
      </c>
      <c r="Q18" s="50"/>
      <c r="R18" s="10">
        <v>12.8</v>
      </c>
      <c r="S18" s="7">
        <v>48.8</v>
      </c>
      <c r="T18" s="7"/>
      <c r="U18" s="14">
        <f t="shared" si="21"/>
        <v>61.599999999999994</v>
      </c>
      <c r="V18" s="9">
        <f t="shared" si="19"/>
        <v>109.9</v>
      </c>
      <c r="W18" s="4">
        <f t="shared" si="19"/>
        <v>102.4</v>
      </c>
      <c r="X18" s="5">
        <f t="shared" si="22"/>
        <v>0</v>
      </c>
      <c r="Y18" s="62">
        <f t="shared" si="20"/>
        <v>212.3</v>
      </c>
      <c r="Z18" s="3"/>
    </row>
    <row r="19" spans="1:27" ht="30.75" customHeight="1" x14ac:dyDescent="0.2">
      <c r="A19" s="176" t="s">
        <v>122</v>
      </c>
      <c r="B19" s="65">
        <v>218.7</v>
      </c>
      <c r="C19" s="4">
        <v>161.6</v>
      </c>
      <c r="D19" s="4"/>
      <c r="E19" s="48">
        <f t="shared" si="17"/>
        <v>380.29999999999995</v>
      </c>
      <c r="F19" s="9"/>
      <c r="G19" s="4"/>
      <c r="H19" s="15"/>
      <c r="I19" s="5">
        <f t="shared" si="18"/>
        <v>0</v>
      </c>
      <c r="J19" s="9"/>
      <c r="K19" s="4"/>
      <c r="L19" s="5">
        <f>SUM(J19:K19)</f>
        <v>0</v>
      </c>
      <c r="M19" s="10"/>
      <c r="N19" s="7"/>
      <c r="O19" s="14"/>
      <c r="P19" s="8"/>
      <c r="Q19" s="50"/>
      <c r="R19" s="67"/>
      <c r="S19" s="6"/>
      <c r="T19" s="7"/>
      <c r="U19" s="14">
        <f t="shared" si="21"/>
        <v>0</v>
      </c>
      <c r="V19" s="9">
        <f t="shared" si="19"/>
        <v>218.7</v>
      </c>
      <c r="W19" s="4">
        <f t="shared" si="19"/>
        <v>161.6</v>
      </c>
      <c r="X19" s="5">
        <f t="shared" si="22"/>
        <v>0</v>
      </c>
      <c r="Y19" s="62">
        <f t="shared" si="20"/>
        <v>380.29999999999995</v>
      </c>
      <c r="Z19" s="3"/>
    </row>
    <row r="20" spans="1:27" ht="18.75" customHeight="1" x14ac:dyDescent="0.2">
      <c r="A20" s="186" t="s">
        <v>123</v>
      </c>
      <c r="B20" s="66">
        <v>522.6</v>
      </c>
      <c r="C20" s="12">
        <v>344.8</v>
      </c>
      <c r="D20" s="12">
        <v>5.2</v>
      </c>
      <c r="E20" s="48">
        <f t="shared" si="17"/>
        <v>872.60000000000014</v>
      </c>
      <c r="F20" s="18">
        <v>411.8</v>
      </c>
      <c r="G20" s="12">
        <v>138.19999999999999</v>
      </c>
      <c r="H20" s="19">
        <v>1.5</v>
      </c>
      <c r="I20" s="5">
        <f>SUM(F20:H20)</f>
        <v>551.5</v>
      </c>
      <c r="J20" s="9"/>
      <c r="K20" s="4"/>
      <c r="L20" s="5">
        <f>SUM(J20:K20)</f>
        <v>0</v>
      </c>
      <c r="M20" s="9"/>
      <c r="N20" s="4"/>
      <c r="O20" s="15"/>
      <c r="P20" s="5">
        <f t="shared" ref="P20:P23" si="23">SUM(M20:N20)</f>
        <v>0</v>
      </c>
      <c r="Q20" s="50"/>
      <c r="R20" s="9"/>
      <c r="S20" s="4">
        <v>40</v>
      </c>
      <c r="T20" s="4"/>
      <c r="U20" s="15">
        <f t="shared" si="21"/>
        <v>40</v>
      </c>
      <c r="V20" s="9">
        <f t="shared" si="19"/>
        <v>934.40000000000009</v>
      </c>
      <c r="W20" s="4">
        <f t="shared" si="19"/>
        <v>523</v>
      </c>
      <c r="X20" s="5">
        <f>T20+Q20+D20+H20</f>
        <v>6.7</v>
      </c>
      <c r="Y20" s="62">
        <f t="shared" si="20"/>
        <v>1464.1000000000001</v>
      </c>
      <c r="Z20" s="3"/>
    </row>
    <row r="21" spans="1:27" ht="17.25" customHeight="1" x14ac:dyDescent="0.2">
      <c r="A21" s="227" t="s">
        <v>124</v>
      </c>
      <c r="B21" s="57"/>
      <c r="C21" s="53"/>
      <c r="D21" s="53"/>
      <c r="E21" s="45">
        <f t="shared" si="17"/>
        <v>0</v>
      </c>
      <c r="F21" s="9">
        <v>264.2</v>
      </c>
      <c r="G21" s="4">
        <v>148.4</v>
      </c>
      <c r="H21" s="15"/>
      <c r="I21" s="5">
        <f t="shared" si="18"/>
        <v>412.6</v>
      </c>
      <c r="J21" s="9"/>
      <c r="K21" s="4"/>
      <c r="L21" s="5"/>
      <c r="M21" s="9"/>
      <c r="N21" s="4"/>
      <c r="O21" s="15"/>
      <c r="P21" s="5"/>
      <c r="Q21" s="50"/>
      <c r="R21" s="9"/>
      <c r="S21" s="4">
        <v>0.6</v>
      </c>
      <c r="T21" s="4"/>
      <c r="U21" s="15">
        <f t="shared" si="21"/>
        <v>0.6</v>
      </c>
      <c r="V21" s="9">
        <f t="shared" si="19"/>
        <v>264.2</v>
      </c>
      <c r="W21" s="4">
        <f t="shared" si="19"/>
        <v>149</v>
      </c>
      <c r="X21" s="5">
        <f t="shared" si="22"/>
        <v>0</v>
      </c>
      <c r="Y21" s="62">
        <f t="shared" si="20"/>
        <v>413.2</v>
      </c>
      <c r="Z21" s="3"/>
    </row>
    <row r="22" spans="1:27" ht="17.25" customHeight="1" x14ac:dyDescent="0.25">
      <c r="A22" s="177" t="s">
        <v>125</v>
      </c>
      <c r="B22" s="70">
        <v>608.6</v>
      </c>
      <c r="C22" s="71">
        <v>346.5</v>
      </c>
      <c r="D22" s="72">
        <v>2.5</v>
      </c>
      <c r="E22" s="56">
        <f t="shared" si="17"/>
        <v>957.6</v>
      </c>
      <c r="F22" s="73"/>
      <c r="G22" s="49"/>
      <c r="H22" s="113"/>
      <c r="I22" s="13">
        <f t="shared" si="18"/>
        <v>0</v>
      </c>
      <c r="J22" s="18"/>
      <c r="K22" s="12"/>
      <c r="L22" s="13"/>
      <c r="M22" s="73"/>
      <c r="N22" s="49"/>
      <c r="O22" s="113"/>
      <c r="P22" s="122">
        <f t="shared" si="23"/>
        <v>0</v>
      </c>
      <c r="Q22" s="112"/>
      <c r="R22" s="73"/>
      <c r="S22" s="49">
        <v>4</v>
      </c>
      <c r="T22" s="49"/>
      <c r="U22" s="113">
        <f t="shared" si="21"/>
        <v>4</v>
      </c>
      <c r="V22" s="18">
        <f t="shared" si="19"/>
        <v>608.6</v>
      </c>
      <c r="W22" s="12">
        <f t="shared" si="19"/>
        <v>350.5</v>
      </c>
      <c r="X22" s="13">
        <f t="shared" si="22"/>
        <v>2.5</v>
      </c>
      <c r="Y22" s="90">
        <f t="shared" si="20"/>
        <v>961.6</v>
      </c>
      <c r="Z22" s="3"/>
    </row>
    <row r="23" spans="1:27" ht="17.25" customHeight="1" x14ac:dyDescent="0.2">
      <c r="A23" s="183" t="s">
        <v>126</v>
      </c>
      <c r="B23" s="57"/>
      <c r="C23" s="178">
        <v>200</v>
      </c>
      <c r="D23" s="53"/>
      <c r="E23" s="45">
        <f>B23+C23+D23</f>
        <v>200</v>
      </c>
      <c r="F23" s="9"/>
      <c r="G23" s="4"/>
      <c r="H23" s="15"/>
      <c r="I23" s="5">
        <f t="shared" si="18"/>
        <v>0</v>
      </c>
      <c r="J23" s="9"/>
      <c r="K23" s="4"/>
      <c r="L23" s="5"/>
      <c r="M23" s="11"/>
      <c r="N23" s="4"/>
      <c r="O23" s="15"/>
      <c r="P23" s="15">
        <f t="shared" si="23"/>
        <v>0</v>
      </c>
      <c r="Q23" s="179"/>
      <c r="R23" s="9"/>
      <c r="S23" s="4"/>
      <c r="T23" s="4"/>
      <c r="U23" s="15">
        <f t="shared" si="21"/>
        <v>0</v>
      </c>
      <c r="V23" s="9">
        <f t="shared" si="19"/>
        <v>0</v>
      </c>
      <c r="W23" s="4">
        <f t="shared" si="19"/>
        <v>200</v>
      </c>
      <c r="X23" s="5">
        <f t="shared" si="22"/>
        <v>0</v>
      </c>
      <c r="Y23" s="62">
        <f t="shared" si="20"/>
        <v>200</v>
      </c>
      <c r="Z23" s="171"/>
    </row>
    <row r="24" spans="1:27" ht="17.25" customHeight="1" thickBot="1" x14ac:dyDescent="0.25">
      <c r="A24" s="193" t="s">
        <v>127</v>
      </c>
      <c r="B24" s="194"/>
      <c r="C24" s="195">
        <v>1578.3</v>
      </c>
      <c r="D24" s="71"/>
      <c r="E24" s="196">
        <f>SUM(B24:D24)</f>
        <v>1578.3</v>
      </c>
      <c r="F24" s="197"/>
      <c r="G24" s="49"/>
      <c r="H24" s="113"/>
      <c r="I24" s="198"/>
      <c r="J24" s="197"/>
      <c r="K24" s="49"/>
      <c r="L24" s="199"/>
      <c r="M24" s="200"/>
      <c r="N24" s="49"/>
      <c r="O24" s="113"/>
      <c r="P24" s="198"/>
      <c r="Q24" s="197"/>
      <c r="R24" s="197"/>
      <c r="S24" s="49"/>
      <c r="T24" s="49"/>
      <c r="U24" s="112"/>
      <c r="V24" s="197">
        <f t="shared" ref="V24" si="24">R24+M24+F24+B24+J24</f>
        <v>0</v>
      </c>
      <c r="W24" s="49">
        <f t="shared" ref="W24" si="25">S24+N24+G24+C24+K24</f>
        <v>1578.3</v>
      </c>
      <c r="X24" s="112">
        <f t="shared" ref="X24" si="26">T24+Q24+D24</f>
        <v>0</v>
      </c>
      <c r="Y24" s="201">
        <f t="shared" ref="Y24" si="27">SUM(V24:X24)</f>
        <v>1578.3</v>
      </c>
      <c r="Z24" s="192"/>
    </row>
    <row r="25" spans="1:27" ht="16.5" thickBot="1" x14ac:dyDescent="0.3">
      <c r="A25" s="203" t="s">
        <v>128</v>
      </c>
      <c r="B25" s="124">
        <f>B22+B21+B20+B19+B18+B17+B16+B10+B11</f>
        <v>14106.6</v>
      </c>
      <c r="C25" s="126">
        <f>C22+C21+C20+C19+C18+C17+C16+C10+C23+C24+C11</f>
        <v>24403.499999999996</v>
      </c>
      <c r="D25" s="126">
        <f>D22+D21+D20+D19+D18+D17+D16+D10+D23</f>
        <v>8221.9</v>
      </c>
      <c r="E25" s="125">
        <f>E22+E21+E20+E19+E18+E17+E16+E10+E23+E24+E11</f>
        <v>46732.000000000015</v>
      </c>
      <c r="F25" s="124">
        <f t="shared" ref="F25:U25" si="28">F22+F21+F20+F19+F18+F17+F16+F10</f>
        <v>1478.9</v>
      </c>
      <c r="G25" s="126">
        <f t="shared" si="28"/>
        <v>2560.1999999999998</v>
      </c>
      <c r="H25" s="126">
        <f t="shared" si="28"/>
        <v>2.4</v>
      </c>
      <c r="I25" s="125">
        <f t="shared" si="28"/>
        <v>4041.5000000000005</v>
      </c>
      <c r="J25" s="124">
        <f t="shared" si="28"/>
        <v>35.299999999999997</v>
      </c>
      <c r="K25" s="126">
        <f t="shared" si="28"/>
        <v>12.2</v>
      </c>
      <c r="L25" s="125">
        <f t="shared" si="28"/>
        <v>47.5</v>
      </c>
      <c r="M25" s="124">
        <f t="shared" si="28"/>
        <v>12398.4</v>
      </c>
      <c r="N25" s="126">
        <f t="shared" si="28"/>
        <v>4314.2</v>
      </c>
      <c r="O25" s="126">
        <f t="shared" si="28"/>
        <v>24</v>
      </c>
      <c r="P25" s="125">
        <f t="shared" si="28"/>
        <v>16736.600000000002</v>
      </c>
      <c r="Q25" s="88">
        <f t="shared" si="28"/>
        <v>0</v>
      </c>
      <c r="R25" s="124">
        <f t="shared" si="28"/>
        <v>32.200000000000003</v>
      </c>
      <c r="S25" s="126">
        <f t="shared" si="28"/>
        <v>2072.4</v>
      </c>
      <c r="T25" s="126">
        <f t="shared" si="28"/>
        <v>223</v>
      </c>
      <c r="U25" s="125">
        <f t="shared" si="28"/>
        <v>2327.6</v>
      </c>
      <c r="V25" s="124">
        <f>V22+V21+V20+V19+V18+V17+V16++V11+V10</f>
        <v>28051.4</v>
      </c>
      <c r="W25" s="126">
        <f>W22+W21+W20+W19+W18+W17+W16+W10+W23+W24+W11</f>
        <v>33362.5</v>
      </c>
      <c r="X25" s="125">
        <f>X22+X21+X20+X19+X18+X17+X16+X10+X23</f>
        <v>8471.2999999999993</v>
      </c>
      <c r="Y25" s="123">
        <f>Y22+Y21+Y20+Y19+Y18+Y17+Y16+Y10+Y23+Y24+Y11</f>
        <v>69885.200000000012</v>
      </c>
      <c r="Z25" s="3"/>
      <c r="AA25" s="31"/>
    </row>
    <row r="26" spans="1:27" ht="16.5" thickBot="1" x14ac:dyDescent="0.3">
      <c r="A26" s="203" t="s">
        <v>129</v>
      </c>
      <c r="B26" s="124">
        <f t="shared" ref="B26:Y26" si="29">B25-B24</f>
        <v>14106.6</v>
      </c>
      <c r="C26" s="126">
        <f t="shared" si="29"/>
        <v>22825.199999999997</v>
      </c>
      <c r="D26" s="126">
        <f t="shared" si="29"/>
        <v>8221.9</v>
      </c>
      <c r="E26" s="127">
        <f>E25-E24</f>
        <v>45153.700000000012</v>
      </c>
      <c r="F26" s="124">
        <f t="shared" si="29"/>
        <v>1478.9</v>
      </c>
      <c r="G26" s="126">
        <f t="shared" si="29"/>
        <v>2560.1999999999998</v>
      </c>
      <c r="H26" s="126">
        <f t="shared" si="29"/>
        <v>2.4</v>
      </c>
      <c r="I26" s="127">
        <f t="shared" si="29"/>
        <v>4041.5000000000005</v>
      </c>
      <c r="J26" s="124">
        <f t="shared" si="29"/>
        <v>35.299999999999997</v>
      </c>
      <c r="K26" s="126">
        <f t="shared" si="29"/>
        <v>12.2</v>
      </c>
      <c r="L26" s="127">
        <f t="shared" si="29"/>
        <v>47.5</v>
      </c>
      <c r="M26" s="124">
        <f t="shared" si="29"/>
        <v>12398.4</v>
      </c>
      <c r="N26" s="126">
        <f t="shared" si="29"/>
        <v>4314.2</v>
      </c>
      <c r="O26" s="126">
        <f t="shared" si="29"/>
        <v>24</v>
      </c>
      <c r="P26" s="127">
        <f t="shared" si="29"/>
        <v>16736.600000000002</v>
      </c>
      <c r="Q26" s="124">
        <f t="shared" si="29"/>
        <v>0</v>
      </c>
      <c r="R26" s="124">
        <f t="shared" si="29"/>
        <v>32.200000000000003</v>
      </c>
      <c r="S26" s="126">
        <f t="shared" si="29"/>
        <v>2072.4</v>
      </c>
      <c r="T26" s="126">
        <f t="shared" si="29"/>
        <v>223</v>
      </c>
      <c r="U26" s="127">
        <f t="shared" si="29"/>
        <v>2327.6</v>
      </c>
      <c r="V26" s="124">
        <f t="shared" si="29"/>
        <v>28051.4</v>
      </c>
      <c r="W26" s="126">
        <f t="shared" si="29"/>
        <v>31784.2</v>
      </c>
      <c r="X26" s="127">
        <f t="shared" si="29"/>
        <v>8471.2999999999993</v>
      </c>
      <c r="Y26" s="123">
        <f t="shared" si="29"/>
        <v>68306.900000000009</v>
      </c>
      <c r="Z26" s="202"/>
      <c r="AA26" s="31"/>
    </row>
    <row r="27" spans="1:27" ht="15.75" thickBot="1" x14ac:dyDescent="0.25">
      <c r="A27" s="168" t="s">
        <v>104</v>
      </c>
      <c r="B27" s="124"/>
      <c r="C27" s="130">
        <v>488.3</v>
      </c>
      <c r="D27" s="126"/>
      <c r="E27" s="127">
        <f>SUM(B27:D27)</f>
        <v>488.3</v>
      </c>
      <c r="F27" s="88"/>
      <c r="G27" s="126"/>
      <c r="H27" s="126"/>
      <c r="I27" s="127"/>
      <c r="J27" s="124"/>
      <c r="K27" s="126"/>
      <c r="L27" s="127"/>
      <c r="M27" s="124"/>
      <c r="N27" s="126"/>
      <c r="O27" s="126"/>
      <c r="P27" s="127"/>
      <c r="Q27" s="124"/>
      <c r="R27" s="124">
        <v>13.9</v>
      </c>
      <c r="S27" s="126">
        <v>327.7</v>
      </c>
      <c r="T27" s="126">
        <v>64.5</v>
      </c>
      <c r="U27" s="127">
        <f>SUM(R27:T27)</f>
        <v>406.09999999999997</v>
      </c>
      <c r="V27" s="124">
        <f>R27+M27+F27+B27+J27</f>
        <v>13.9</v>
      </c>
      <c r="W27" s="126">
        <f>S27+N27+G27+C27+K27</f>
        <v>816</v>
      </c>
      <c r="X27" s="127">
        <f>T27+Q27+D27</f>
        <v>64.5</v>
      </c>
      <c r="Y27" s="123">
        <f>SUM(V27:X27)</f>
        <v>894.4</v>
      </c>
      <c r="Z27" s="3"/>
      <c r="AA27" s="31"/>
    </row>
    <row r="28" spans="1:27" ht="16.5" thickBot="1" x14ac:dyDescent="0.3">
      <c r="A28" s="203" t="s">
        <v>73</v>
      </c>
      <c r="B28" s="133"/>
      <c r="C28" s="134"/>
      <c r="D28" s="126">
        <v>1328.7</v>
      </c>
      <c r="E28" s="135">
        <f>SUM(B28:D28)</f>
        <v>1328.7</v>
      </c>
      <c r="F28" s="167"/>
      <c r="G28" s="126"/>
      <c r="H28" s="126"/>
      <c r="I28" s="127"/>
      <c r="J28" s="124"/>
      <c r="K28" s="126"/>
      <c r="L28" s="127"/>
      <c r="M28" s="88"/>
      <c r="N28" s="126"/>
      <c r="O28" s="126"/>
      <c r="P28" s="127"/>
      <c r="Q28" s="124"/>
      <c r="R28" s="88"/>
      <c r="S28" s="126"/>
      <c r="T28" s="126"/>
      <c r="U28" s="127"/>
      <c r="V28" s="129">
        <f>R28+M28+F28+B28+J28</f>
        <v>0</v>
      </c>
      <c r="W28" s="130">
        <f>S28+N28+G28+C28+K28</f>
        <v>0</v>
      </c>
      <c r="X28" s="131">
        <f>T28+Q28+D28</f>
        <v>1328.7</v>
      </c>
      <c r="Y28" s="132">
        <f>SUM(V28:X28)</f>
        <v>1328.7</v>
      </c>
      <c r="Z28" s="3"/>
      <c r="AA28" s="31"/>
    </row>
    <row r="29" spans="1:27" ht="16.5" thickBot="1" x14ac:dyDescent="0.3">
      <c r="A29" s="239" t="s">
        <v>74</v>
      </c>
      <c r="B29" s="88">
        <f>SUM(B26:B28)</f>
        <v>14106.6</v>
      </c>
      <c r="C29" s="126">
        <f>SUM(C26:C28)</f>
        <v>23313.499999999996</v>
      </c>
      <c r="D29" s="126">
        <f>SUM(D26:D28)</f>
        <v>9550.6</v>
      </c>
      <c r="E29" s="135">
        <f>SUM(E26:E28)</f>
        <v>46970.700000000012</v>
      </c>
      <c r="F29" s="125">
        <f t="shared" ref="F29:U29" si="30">SUM(F26:F28)</f>
        <v>1478.9</v>
      </c>
      <c r="G29" s="125">
        <f t="shared" si="30"/>
        <v>2560.1999999999998</v>
      </c>
      <c r="H29" s="125">
        <f t="shared" si="30"/>
        <v>2.4</v>
      </c>
      <c r="I29" s="127">
        <f t="shared" si="30"/>
        <v>4041.5000000000005</v>
      </c>
      <c r="J29" s="88">
        <f t="shared" si="30"/>
        <v>35.299999999999997</v>
      </c>
      <c r="K29" s="125">
        <f t="shared" si="30"/>
        <v>12.2</v>
      </c>
      <c r="L29" s="128">
        <f t="shared" si="30"/>
        <v>47.5</v>
      </c>
      <c r="M29" s="125">
        <f t="shared" si="30"/>
        <v>12398.4</v>
      </c>
      <c r="N29" s="125">
        <f t="shared" si="30"/>
        <v>4314.2</v>
      </c>
      <c r="O29" s="125">
        <f t="shared" si="30"/>
        <v>24</v>
      </c>
      <c r="P29" s="127">
        <f t="shared" si="30"/>
        <v>16736.600000000002</v>
      </c>
      <c r="Q29" s="123">
        <f t="shared" si="30"/>
        <v>0</v>
      </c>
      <c r="R29" s="125">
        <f t="shared" si="30"/>
        <v>46.1</v>
      </c>
      <c r="S29" s="125">
        <f t="shared" si="30"/>
        <v>2400.1</v>
      </c>
      <c r="T29" s="125">
        <f t="shared" si="30"/>
        <v>287.5</v>
      </c>
      <c r="U29" s="125">
        <f t="shared" si="30"/>
        <v>2733.7</v>
      </c>
      <c r="V29" s="124">
        <f>SUM(V26:V28)</f>
        <v>28065.300000000003</v>
      </c>
      <c r="W29" s="126">
        <f>SUM(W26:W28)</f>
        <v>32600.2</v>
      </c>
      <c r="X29" s="125">
        <f>SUM(X26:X28)</f>
        <v>9864.5</v>
      </c>
      <c r="Y29" s="123">
        <f>SUM(Y26:Y28)</f>
        <v>70530</v>
      </c>
      <c r="Z29" s="3"/>
    </row>
    <row r="30" spans="1:27" ht="15.75" thickBot="1" x14ac:dyDescent="0.3">
      <c r="A30" s="168" t="s">
        <v>130</v>
      </c>
      <c r="B30" s="237"/>
      <c r="C30" s="232"/>
      <c r="D30" s="232"/>
      <c r="E30" s="234"/>
      <c r="F30" s="231"/>
      <c r="G30" s="232"/>
      <c r="H30" s="232"/>
      <c r="I30" s="233"/>
      <c r="J30" s="237"/>
      <c r="K30" s="232"/>
      <c r="L30" s="234"/>
      <c r="M30" s="231"/>
      <c r="N30" s="232"/>
      <c r="O30" s="232"/>
      <c r="P30" s="234"/>
      <c r="Q30" s="238"/>
      <c r="R30" s="237"/>
      <c r="S30" s="232"/>
      <c r="T30" s="232"/>
      <c r="U30" s="234"/>
      <c r="V30" s="235"/>
      <c r="W30" s="232"/>
      <c r="X30" s="236"/>
      <c r="Y30" s="240">
        <f>Y29+6866.7</f>
        <v>77396.7</v>
      </c>
      <c r="Z30" s="3"/>
    </row>
    <row r="31" spans="1:27" ht="15" x14ac:dyDescent="0.25">
      <c r="A31" s="2"/>
      <c r="B31" s="3"/>
      <c r="C31" s="3"/>
      <c r="D31" s="3"/>
      <c r="E31" s="30"/>
      <c r="F31" s="3"/>
      <c r="G31" s="3"/>
      <c r="H31" s="3"/>
      <c r="I31" s="3"/>
      <c r="J31" s="3"/>
      <c r="K31" s="3"/>
      <c r="L31" s="229"/>
      <c r="M31" s="229"/>
      <c r="N31" s="22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7" ht="15" x14ac:dyDescent="0.25">
      <c r="A32" s="2"/>
      <c r="B32" s="2"/>
      <c r="C32" s="2"/>
      <c r="D32" s="2"/>
      <c r="E32" s="2"/>
      <c r="F32" s="2"/>
      <c r="G32" s="2"/>
      <c r="H32" s="2"/>
      <c r="L32" s="230"/>
      <c r="M32" s="230"/>
      <c r="N32" s="230"/>
      <c r="P32" s="3"/>
      <c r="Q32" s="3"/>
      <c r="R32" s="3"/>
      <c r="S32" s="3"/>
      <c r="T32" s="255"/>
      <c r="U32" s="255"/>
      <c r="V32" s="255"/>
      <c r="W32" s="3"/>
      <c r="X32" s="3"/>
      <c r="Y32" s="3"/>
      <c r="Z32" s="3"/>
    </row>
    <row r="33" spans="1:26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"/>
      <c r="Z33" s="1"/>
    </row>
    <row r="34" spans="1:26" ht="15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V34" s="2"/>
      <c r="W34" s="2"/>
      <c r="X34" s="2"/>
      <c r="Y34" s="1"/>
      <c r="Z34" s="1"/>
    </row>
    <row r="35" spans="1:26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</row>
    <row r="36" spans="1:2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"/>
      <c r="Z36" s="1"/>
    </row>
    <row r="37" spans="1:2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</row>
    <row r="38" spans="1:2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1:2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"/>
      <c r="Z39" s="1"/>
    </row>
    <row r="40" spans="1:2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"/>
      <c r="Z40" s="1"/>
    </row>
    <row r="41" spans="1:26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"/>
      <c r="Z41" s="1"/>
    </row>
    <row r="42" spans="1:26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</row>
    <row r="43" spans="1:26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</sheetData>
  <mergeCells count="33">
    <mergeCell ref="A5:Y5"/>
    <mergeCell ref="B8:B9"/>
    <mergeCell ref="C8:C9"/>
    <mergeCell ref="D8:D9"/>
    <mergeCell ref="E8:E9"/>
    <mergeCell ref="W8:W9"/>
    <mergeCell ref="A7:A9"/>
    <mergeCell ref="F7:I7"/>
    <mergeCell ref="J7:L7"/>
    <mergeCell ref="Q8:Q9"/>
    <mergeCell ref="F8:F9"/>
    <mergeCell ref="G8:G9"/>
    <mergeCell ref="B7:E7"/>
    <mergeCell ref="I8:I9"/>
    <mergeCell ref="H8:H9"/>
    <mergeCell ref="V7:Y7"/>
    <mergeCell ref="T32:V32"/>
    <mergeCell ref="J8:J9"/>
    <mergeCell ref="K8:K9"/>
    <mergeCell ref="L8:L9"/>
    <mergeCell ref="S8:S9"/>
    <mergeCell ref="O8:O9"/>
    <mergeCell ref="T8:T9"/>
    <mergeCell ref="V8:V9"/>
    <mergeCell ref="R8:R9"/>
    <mergeCell ref="N8:N9"/>
    <mergeCell ref="P8:P9"/>
    <mergeCell ref="M7:P7"/>
    <mergeCell ref="R7:U7"/>
    <mergeCell ref="Y8:Y9"/>
    <mergeCell ref="M8:M9"/>
    <mergeCell ref="U8:U9"/>
    <mergeCell ref="X8:X9"/>
  </mergeCells>
  <phoneticPr fontId="2" type="noConversion"/>
  <pageMargins left="0" right="0" top="0.31496062992125984" bottom="0.23622047244094491" header="0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zoomScale="125" zoomScaleNormal="125" workbookViewId="0">
      <pane xSplit="1" ySplit="9" topLeftCell="B64" activePane="bottomRight" state="frozen"/>
      <selection pane="topRight" activeCell="B1" sqref="B1"/>
      <selection pane="bottomLeft" activeCell="A10" sqref="A10"/>
      <selection pane="bottomRight" activeCell="E2" sqref="E2"/>
    </sheetView>
  </sheetViews>
  <sheetFormatPr defaultRowHeight="12.75" x14ac:dyDescent="0.2"/>
  <cols>
    <col min="1" max="1" width="36.42578125" customWidth="1"/>
    <col min="2" max="2" width="9.7109375" customWidth="1"/>
    <col min="3" max="3" width="10.140625" customWidth="1"/>
    <col min="4" max="4" width="9.28515625" customWidth="1"/>
    <col min="5" max="5" width="9.7109375" customWidth="1"/>
    <col min="6" max="6" width="8.28515625" customWidth="1"/>
    <col min="7" max="7" width="7.85546875" customWidth="1"/>
    <col min="8" max="8" width="8.28515625" customWidth="1"/>
    <col min="9" max="9" width="11.28515625" customWidth="1"/>
    <col min="10" max="10" width="10.140625" customWidth="1"/>
    <col min="11" max="11" width="7.7109375" customWidth="1"/>
    <col min="12" max="12" width="11.140625" customWidth="1"/>
    <col min="14" max="14" width="9.7109375" customWidth="1"/>
    <col min="15" max="15" width="8" customWidth="1"/>
    <col min="16" max="16" width="10.140625" customWidth="1"/>
    <col min="17" max="17" width="10.85546875" customWidth="1"/>
    <col min="18" max="18" width="10.42578125" customWidth="1"/>
    <col min="19" max="19" width="9.5703125" customWidth="1"/>
    <col min="20" max="20" width="11.140625" customWidth="1"/>
  </cols>
  <sheetData>
    <row r="1" spans="1:23" ht="15" x14ac:dyDescent="0.25">
      <c r="O1" s="1" t="s">
        <v>14</v>
      </c>
      <c r="P1" s="1"/>
      <c r="Q1" s="1"/>
      <c r="R1" s="1"/>
      <c r="S1" s="21"/>
      <c r="T1" s="21"/>
      <c r="U1" s="21"/>
      <c r="V1" s="21"/>
      <c r="W1" s="21"/>
    </row>
    <row r="2" spans="1:23" ht="15" x14ac:dyDescent="0.25">
      <c r="O2" s="1" t="s">
        <v>131</v>
      </c>
      <c r="P2" s="1"/>
      <c r="Q2" s="1"/>
      <c r="R2" s="1"/>
      <c r="S2" s="21"/>
      <c r="T2" s="21"/>
      <c r="U2" s="21"/>
      <c r="V2" s="21"/>
      <c r="W2" s="21"/>
    </row>
    <row r="3" spans="1:23" ht="15" x14ac:dyDescent="0.25">
      <c r="O3" s="22" t="s">
        <v>43</v>
      </c>
      <c r="P3" s="1"/>
      <c r="Q3" s="1"/>
      <c r="R3" s="1"/>
      <c r="S3" s="21"/>
      <c r="T3" s="21"/>
      <c r="U3" s="21"/>
      <c r="V3" s="21"/>
      <c r="W3" s="21"/>
    </row>
    <row r="5" spans="1:23" ht="15.75" x14ac:dyDescent="0.25">
      <c r="A5" s="263" t="s">
        <v>112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</row>
    <row r="6" spans="1:23" ht="15.75" thickBot="1" x14ac:dyDescent="0.3">
      <c r="S6" s="1"/>
    </row>
    <row r="7" spans="1:23" ht="28.9" customHeight="1" thickBot="1" x14ac:dyDescent="0.3">
      <c r="A7" s="281" t="s">
        <v>8</v>
      </c>
      <c r="B7" s="289" t="s">
        <v>4</v>
      </c>
      <c r="C7" s="290"/>
      <c r="D7" s="290"/>
      <c r="E7" s="291"/>
      <c r="F7" s="284" t="s">
        <v>39</v>
      </c>
      <c r="G7" s="285"/>
      <c r="H7" s="286"/>
      <c r="I7" s="294" t="s">
        <v>5</v>
      </c>
      <c r="J7" s="295"/>
      <c r="K7" s="296"/>
      <c r="L7" s="297"/>
      <c r="M7" s="292" t="s">
        <v>61</v>
      </c>
      <c r="N7" s="285"/>
      <c r="O7" s="285"/>
      <c r="P7" s="293"/>
      <c r="Q7" s="300" t="s">
        <v>3</v>
      </c>
      <c r="R7" s="295"/>
      <c r="S7" s="295"/>
      <c r="T7" s="297"/>
      <c r="U7" s="1"/>
    </row>
    <row r="8" spans="1:23" ht="15" x14ac:dyDescent="0.25">
      <c r="A8" s="282"/>
      <c r="B8" s="256" t="s">
        <v>1</v>
      </c>
      <c r="C8" s="258" t="s">
        <v>7</v>
      </c>
      <c r="D8" s="276" t="s">
        <v>6</v>
      </c>
      <c r="E8" s="260" t="s">
        <v>3</v>
      </c>
      <c r="F8" s="256" t="s">
        <v>1</v>
      </c>
      <c r="G8" s="258" t="s">
        <v>7</v>
      </c>
      <c r="H8" s="260" t="s">
        <v>3</v>
      </c>
      <c r="I8" s="256" t="s">
        <v>1</v>
      </c>
      <c r="J8" s="258" t="s">
        <v>7</v>
      </c>
      <c r="K8" s="276" t="s">
        <v>6</v>
      </c>
      <c r="L8" s="260" t="s">
        <v>3</v>
      </c>
      <c r="M8" s="256" t="s">
        <v>1</v>
      </c>
      <c r="N8" s="258" t="s">
        <v>7</v>
      </c>
      <c r="O8" s="258" t="s">
        <v>2</v>
      </c>
      <c r="P8" s="260" t="s">
        <v>3</v>
      </c>
      <c r="Q8" s="250" t="s">
        <v>1</v>
      </c>
      <c r="R8" s="258" t="s">
        <v>7</v>
      </c>
      <c r="S8" s="252" t="s">
        <v>2</v>
      </c>
      <c r="T8" s="248" t="s">
        <v>3</v>
      </c>
      <c r="U8" s="1"/>
    </row>
    <row r="9" spans="1:23" ht="31.5" customHeight="1" thickBot="1" x14ac:dyDescent="0.3">
      <c r="A9" s="283"/>
      <c r="B9" s="287"/>
      <c r="C9" s="288"/>
      <c r="D9" s="277"/>
      <c r="E9" s="280"/>
      <c r="F9" s="278"/>
      <c r="G9" s="279"/>
      <c r="H9" s="280"/>
      <c r="I9" s="278"/>
      <c r="J9" s="279"/>
      <c r="K9" s="277"/>
      <c r="L9" s="280"/>
      <c r="M9" s="278"/>
      <c r="N9" s="279"/>
      <c r="O9" s="279"/>
      <c r="P9" s="280"/>
      <c r="Q9" s="301"/>
      <c r="R9" s="279"/>
      <c r="S9" s="299"/>
      <c r="T9" s="298"/>
      <c r="U9" s="1"/>
    </row>
    <row r="10" spans="1:23" ht="19.5" customHeight="1" x14ac:dyDescent="0.25">
      <c r="A10" s="82" t="s">
        <v>9</v>
      </c>
      <c r="B10" s="42">
        <v>130.6</v>
      </c>
      <c r="C10" s="41">
        <v>124.3</v>
      </c>
      <c r="D10" s="43">
        <v>9.1</v>
      </c>
      <c r="E10" s="44">
        <f t="shared" ref="E10:E69" si="0">SUM(B10:D10)</f>
        <v>264</v>
      </c>
      <c r="F10" s="47"/>
      <c r="G10" s="41"/>
      <c r="H10" s="43"/>
      <c r="I10" s="36">
        <v>1008.4</v>
      </c>
      <c r="J10" s="41">
        <v>355.6</v>
      </c>
      <c r="K10" s="43"/>
      <c r="L10" s="14">
        <f>SUM(I10:K10)</f>
        <v>1364</v>
      </c>
      <c r="M10" s="36"/>
      <c r="N10" s="41">
        <v>21.8</v>
      </c>
      <c r="O10" s="41"/>
      <c r="P10" s="37">
        <f t="shared" ref="P10:P64" si="1">SUM(M10:O10)</f>
        <v>21.8</v>
      </c>
      <c r="Q10" s="59">
        <f t="shared" ref="Q10:R15" si="2">M10+I10+F10+B10</f>
        <v>1139</v>
      </c>
      <c r="R10" s="51">
        <f t="shared" si="2"/>
        <v>501.70000000000005</v>
      </c>
      <c r="S10" s="163">
        <f>O10+D10+K10</f>
        <v>9.1</v>
      </c>
      <c r="T10" s="75">
        <f t="shared" ref="T10:T64" si="3">SUM(Q10:S10)</f>
        <v>1649.8</v>
      </c>
      <c r="U10" s="1"/>
    </row>
    <row r="11" spans="1:23" ht="16.5" customHeight="1" x14ac:dyDescent="0.25">
      <c r="A11" s="82" t="s">
        <v>10</v>
      </c>
      <c r="B11" s="9">
        <v>131.30000000000001</v>
      </c>
      <c r="C11" s="4">
        <v>146.1</v>
      </c>
      <c r="D11" s="15">
        <v>28.1</v>
      </c>
      <c r="E11" s="45">
        <f t="shared" si="0"/>
        <v>305.5</v>
      </c>
      <c r="F11" s="11"/>
      <c r="G11" s="4"/>
      <c r="H11" s="15"/>
      <c r="I11" s="9">
        <v>473.7</v>
      </c>
      <c r="J11" s="4">
        <v>164.4</v>
      </c>
      <c r="K11" s="15"/>
      <c r="L11" s="15">
        <f t="shared" ref="L11:L61" si="4">SUM(I11:K11)</f>
        <v>638.1</v>
      </c>
      <c r="M11" s="9"/>
      <c r="N11" s="4">
        <v>21.1</v>
      </c>
      <c r="O11" s="4">
        <v>1.7</v>
      </c>
      <c r="P11" s="5">
        <f t="shared" si="1"/>
        <v>22.8</v>
      </c>
      <c r="Q11" s="52">
        <f t="shared" si="2"/>
        <v>605</v>
      </c>
      <c r="R11" s="17">
        <f t="shared" si="2"/>
        <v>331.6</v>
      </c>
      <c r="S11" s="79">
        <f t="shared" ref="S11:S69" si="5">O11+D11+K11</f>
        <v>29.8</v>
      </c>
      <c r="T11" s="76">
        <f t="shared" si="3"/>
        <v>966.4</v>
      </c>
      <c r="U11" s="1"/>
    </row>
    <row r="12" spans="1:23" ht="16.5" customHeight="1" x14ac:dyDescent="0.25">
      <c r="A12" s="82" t="s">
        <v>81</v>
      </c>
      <c r="B12" s="9">
        <v>132.69999999999999</v>
      </c>
      <c r="C12" s="4">
        <v>151.19999999999999</v>
      </c>
      <c r="D12" s="15"/>
      <c r="E12" s="45">
        <f t="shared" si="0"/>
        <v>283.89999999999998</v>
      </c>
      <c r="F12" s="11"/>
      <c r="G12" s="4"/>
      <c r="H12" s="15"/>
      <c r="I12" s="9">
        <v>313.89999999999998</v>
      </c>
      <c r="J12" s="4">
        <v>106.5</v>
      </c>
      <c r="K12" s="15">
        <v>1.5</v>
      </c>
      <c r="L12" s="15">
        <f t="shared" si="4"/>
        <v>421.9</v>
      </c>
      <c r="M12" s="9"/>
      <c r="N12" s="4">
        <v>7</v>
      </c>
      <c r="O12" s="4"/>
      <c r="P12" s="5">
        <f t="shared" si="1"/>
        <v>7</v>
      </c>
      <c r="Q12" s="52">
        <f t="shared" si="2"/>
        <v>446.59999999999997</v>
      </c>
      <c r="R12" s="17">
        <f t="shared" si="2"/>
        <v>264.7</v>
      </c>
      <c r="S12" s="79">
        <f t="shared" si="5"/>
        <v>1.5</v>
      </c>
      <c r="T12" s="76">
        <f t="shared" si="3"/>
        <v>712.8</v>
      </c>
      <c r="U12" s="1"/>
    </row>
    <row r="13" spans="1:23" ht="16.5" customHeight="1" x14ac:dyDescent="0.25">
      <c r="A13" s="82" t="s">
        <v>11</v>
      </c>
      <c r="B13" s="9">
        <v>149</v>
      </c>
      <c r="C13" s="4">
        <v>148.9</v>
      </c>
      <c r="D13" s="15"/>
      <c r="E13" s="45">
        <f t="shared" si="0"/>
        <v>297.89999999999998</v>
      </c>
      <c r="F13" s="11"/>
      <c r="G13" s="4"/>
      <c r="H13" s="15"/>
      <c r="I13" s="9">
        <v>700.8</v>
      </c>
      <c r="J13" s="4">
        <v>244.5</v>
      </c>
      <c r="K13" s="15">
        <v>1.5</v>
      </c>
      <c r="L13" s="15">
        <f t="shared" si="4"/>
        <v>946.8</v>
      </c>
      <c r="M13" s="9"/>
      <c r="N13" s="4">
        <v>2.7</v>
      </c>
      <c r="O13" s="4"/>
      <c r="P13" s="5">
        <f t="shared" si="1"/>
        <v>2.7</v>
      </c>
      <c r="Q13" s="52">
        <f t="shared" si="2"/>
        <v>849.8</v>
      </c>
      <c r="R13" s="17">
        <f t="shared" si="2"/>
        <v>396.1</v>
      </c>
      <c r="S13" s="79">
        <f t="shared" si="5"/>
        <v>1.5</v>
      </c>
      <c r="T13" s="76">
        <f t="shared" si="3"/>
        <v>1247.4000000000001</v>
      </c>
      <c r="U13" s="1"/>
    </row>
    <row r="14" spans="1:23" ht="17.25" customHeight="1" x14ac:dyDescent="0.25">
      <c r="A14" s="83" t="s">
        <v>12</v>
      </c>
      <c r="B14" s="9">
        <v>118</v>
      </c>
      <c r="C14" s="4">
        <v>98.2</v>
      </c>
      <c r="D14" s="15"/>
      <c r="E14" s="45">
        <f t="shared" si="0"/>
        <v>216.2</v>
      </c>
      <c r="F14" s="11"/>
      <c r="G14" s="4"/>
      <c r="H14" s="15"/>
      <c r="I14" s="9">
        <v>544.70000000000005</v>
      </c>
      <c r="J14" s="4">
        <v>186.2</v>
      </c>
      <c r="K14" s="15">
        <v>3</v>
      </c>
      <c r="L14" s="15">
        <f t="shared" si="4"/>
        <v>733.90000000000009</v>
      </c>
      <c r="M14" s="9"/>
      <c r="N14" s="4">
        <v>25.3</v>
      </c>
      <c r="O14" s="4"/>
      <c r="P14" s="5">
        <f t="shared" si="1"/>
        <v>25.3</v>
      </c>
      <c r="Q14" s="52">
        <f t="shared" si="2"/>
        <v>662.7</v>
      </c>
      <c r="R14" s="17">
        <f t="shared" si="2"/>
        <v>309.7</v>
      </c>
      <c r="S14" s="79">
        <f t="shared" si="5"/>
        <v>3</v>
      </c>
      <c r="T14" s="76">
        <f t="shared" si="3"/>
        <v>975.40000000000009</v>
      </c>
      <c r="U14" s="1"/>
    </row>
    <row r="15" spans="1:23" ht="17.25" customHeight="1" x14ac:dyDescent="0.25">
      <c r="A15" s="83" t="s">
        <v>91</v>
      </c>
      <c r="B15" s="9"/>
      <c r="C15" s="4"/>
      <c r="D15" s="15"/>
      <c r="E15" s="45">
        <f t="shared" si="0"/>
        <v>0</v>
      </c>
      <c r="F15" s="11"/>
      <c r="G15" s="4"/>
      <c r="H15" s="15"/>
      <c r="I15" s="9">
        <v>322.3</v>
      </c>
      <c r="J15" s="4">
        <v>109.4</v>
      </c>
      <c r="K15" s="15">
        <v>2</v>
      </c>
      <c r="L15" s="15">
        <f t="shared" si="4"/>
        <v>433.70000000000005</v>
      </c>
      <c r="M15" s="9"/>
      <c r="N15" s="4">
        <v>0.5</v>
      </c>
      <c r="O15" s="4"/>
      <c r="P15" s="5">
        <f t="shared" si="1"/>
        <v>0.5</v>
      </c>
      <c r="Q15" s="52">
        <f t="shared" si="2"/>
        <v>322.3</v>
      </c>
      <c r="R15" s="17">
        <f t="shared" si="2"/>
        <v>109.9</v>
      </c>
      <c r="S15" s="79">
        <f t="shared" si="5"/>
        <v>2</v>
      </c>
      <c r="T15" s="76">
        <f t="shared" si="3"/>
        <v>434.20000000000005</v>
      </c>
      <c r="U15" s="1"/>
    </row>
    <row r="16" spans="1:23" ht="17.25" customHeight="1" x14ac:dyDescent="0.25">
      <c r="A16" s="82" t="s">
        <v>101</v>
      </c>
      <c r="B16" s="9">
        <v>148.6</v>
      </c>
      <c r="C16" s="4">
        <v>186</v>
      </c>
      <c r="D16" s="15">
        <v>50</v>
      </c>
      <c r="E16" s="45">
        <f t="shared" si="0"/>
        <v>384.6</v>
      </c>
      <c r="F16" s="11"/>
      <c r="G16" s="4"/>
      <c r="H16" s="15"/>
      <c r="I16" s="9">
        <v>564.70000000000005</v>
      </c>
      <c r="J16" s="4">
        <v>198</v>
      </c>
      <c r="K16" s="15"/>
      <c r="L16" s="15">
        <f t="shared" si="4"/>
        <v>762.7</v>
      </c>
      <c r="M16" s="9"/>
      <c r="N16" s="4">
        <v>3.8</v>
      </c>
      <c r="O16" s="4"/>
      <c r="P16" s="5">
        <f t="shared" si="1"/>
        <v>3.8</v>
      </c>
      <c r="Q16" s="52">
        <f t="shared" ref="Q16:Q47" si="6">M16+I16+F16+B16</f>
        <v>713.30000000000007</v>
      </c>
      <c r="R16" s="17">
        <f t="shared" ref="R16:R47" si="7">N16+J16+G16+C16</f>
        <v>387.8</v>
      </c>
      <c r="S16" s="79">
        <f t="shared" si="5"/>
        <v>50</v>
      </c>
      <c r="T16" s="76">
        <f t="shared" si="3"/>
        <v>1151.1000000000001</v>
      </c>
      <c r="U16" s="1"/>
    </row>
    <row r="17" spans="1:22" ht="16.5" customHeight="1" x14ac:dyDescent="0.25">
      <c r="A17" s="83" t="s">
        <v>82</v>
      </c>
      <c r="B17" s="9">
        <v>103.2</v>
      </c>
      <c r="C17" s="4">
        <v>94.9</v>
      </c>
      <c r="D17" s="15"/>
      <c r="E17" s="45">
        <f t="shared" si="0"/>
        <v>198.10000000000002</v>
      </c>
      <c r="F17" s="11"/>
      <c r="G17" s="4"/>
      <c r="H17" s="15"/>
      <c r="I17" s="9">
        <v>399</v>
      </c>
      <c r="J17" s="4">
        <v>137.9</v>
      </c>
      <c r="K17" s="15"/>
      <c r="L17" s="15">
        <f t="shared" si="4"/>
        <v>536.9</v>
      </c>
      <c r="M17" s="9"/>
      <c r="N17" s="4">
        <v>3.9</v>
      </c>
      <c r="O17" s="4"/>
      <c r="P17" s="5">
        <f t="shared" si="1"/>
        <v>3.9</v>
      </c>
      <c r="Q17" s="52">
        <f t="shared" si="6"/>
        <v>502.2</v>
      </c>
      <c r="R17" s="17">
        <f t="shared" si="7"/>
        <v>236.70000000000002</v>
      </c>
      <c r="S17" s="79">
        <f t="shared" si="5"/>
        <v>0</v>
      </c>
      <c r="T17" s="76">
        <f t="shared" si="3"/>
        <v>738.9</v>
      </c>
      <c r="U17" s="1"/>
    </row>
    <row r="18" spans="1:22" ht="18" customHeight="1" x14ac:dyDescent="0.25">
      <c r="A18" s="83" t="s">
        <v>108</v>
      </c>
      <c r="B18" s="46">
        <v>129.4</v>
      </c>
      <c r="C18" s="12">
        <v>129.9</v>
      </c>
      <c r="D18" s="19">
        <v>13.9</v>
      </c>
      <c r="E18" s="45">
        <f t="shared" si="0"/>
        <v>273.2</v>
      </c>
      <c r="F18" s="11"/>
      <c r="G18" s="4"/>
      <c r="H18" s="15"/>
      <c r="I18" s="9">
        <v>287.5</v>
      </c>
      <c r="J18" s="4">
        <v>99.7</v>
      </c>
      <c r="K18" s="15"/>
      <c r="L18" s="15">
        <f>SUM(I18:K18)</f>
        <v>387.2</v>
      </c>
      <c r="M18" s="18"/>
      <c r="N18" s="12">
        <v>17.3</v>
      </c>
      <c r="O18" s="12"/>
      <c r="P18" s="5">
        <f t="shared" si="1"/>
        <v>17.3</v>
      </c>
      <c r="Q18" s="52">
        <f t="shared" si="6"/>
        <v>416.9</v>
      </c>
      <c r="R18" s="17">
        <f t="shared" si="7"/>
        <v>246.9</v>
      </c>
      <c r="S18" s="79">
        <f t="shared" si="5"/>
        <v>13.9</v>
      </c>
      <c r="T18" s="76">
        <f t="shared" si="3"/>
        <v>677.69999999999993</v>
      </c>
      <c r="U18" s="1"/>
    </row>
    <row r="19" spans="1:22" ht="19.5" customHeight="1" x14ac:dyDescent="0.25">
      <c r="A19" s="83" t="s">
        <v>13</v>
      </c>
      <c r="B19" s="46">
        <v>107.4</v>
      </c>
      <c r="C19" s="12">
        <v>103.3</v>
      </c>
      <c r="D19" s="19"/>
      <c r="E19" s="45">
        <f t="shared" si="0"/>
        <v>210.7</v>
      </c>
      <c r="F19" s="11"/>
      <c r="G19" s="4"/>
      <c r="H19" s="15"/>
      <c r="I19" s="46">
        <v>540.9</v>
      </c>
      <c r="J19" s="12">
        <v>185.2</v>
      </c>
      <c r="K19" s="19">
        <v>1.5</v>
      </c>
      <c r="L19" s="15">
        <f t="shared" si="4"/>
        <v>727.59999999999991</v>
      </c>
      <c r="M19" s="18"/>
      <c r="N19" s="12">
        <v>9</v>
      </c>
      <c r="O19" s="12"/>
      <c r="P19" s="5">
        <f t="shared" si="1"/>
        <v>9</v>
      </c>
      <c r="Q19" s="52">
        <f t="shared" si="6"/>
        <v>648.29999999999995</v>
      </c>
      <c r="R19" s="17">
        <f t="shared" si="7"/>
        <v>297.5</v>
      </c>
      <c r="S19" s="79">
        <f t="shared" si="5"/>
        <v>1.5</v>
      </c>
      <c r="T19" s="76">
        <f t="shared" si="3"/>
        <v>947.3</v>
      </c>
      <c r="U19" s="1"/>
    </row>
    <row r="20" spans="1:22" ht="21" customHeight="1" x14ac:dyDescent="0.25">
      <c r="A20" s="83" t="s">
        <v>83</v>
      </c>
      <c r="B20" s="46">
        <v>129.30000000000001</v>
      </c>
      <c r="C20" s="12">
        <v>146.4</v>
      </c>
      <c r="D20" s="19"/>
      <c r="E20" s="45">
        <f t="shared" si="0"/>
        <v>275.70000000000005</v>
      </c>
      <c r="F20" s="11"/>
      <c r="G20" s="4"/>
      <c r="H20" s="15"/>
      <c r="I20" s="46">
        <v>264.10000000000002</v>
      </c>
      <c r="J20" s="12">
        <v>89.2</v>
      </c>
      <c r="K20" s="19"/>
      <c r="L20" s="15">
        <f t="shared" si="4"/>
        <v>353.3</v>
      </c>
      <c r="M20" s="18"/>
      <c r="N20" s="12">
        <v>10.5</v>
      </c>
      <c r="O20" s="12"/>
      <c r="P20" s="5">
        <f t="shared" si="1"/>
        <v>10.5</v>
      </c>
      <c r="Q20" s="52">
        <f t="shared" si="6"/>
        <v>393.40000000000003</v>
      </c>
      <c r="R20" s="17">
        <f t="shared" si="7"/>
        <v>246.10000000000002</v>
      </c>
      <c r="S20" s="79">
        <f t="shared" si="5"/>
        <v>0</v>
      </c>
      <c r="T20" s="76">
        <f t="shared" si="3"/>
        <v>639.5</v>
      </c>
      <c r="U20" s="1"/>
    </row>
    <row r="21" spans="1:22" ht="19.5" customHeight="1" x14ac:dyDescent="0.25">
      <c r="A21" s="83" t="s">
        <v>41</v>
      </c>
      <c r="B21" s="46">
        <v>137.6</v>
      </c>
      <c r="C21" s="12">
        <v>190</v>
      </c>
      <c r="D21" s="19"/>
      <c r="E21" s="45">
        <f t="shared" si="0"/>
        <v>327.60000000000002</v>
      </c>
      <c r="F21" s="11"/>
      <c r="G21" s="4"/>
      <c r="H21" s="15"/>
      <c r="I21" s="46">
        <v>477.4</v>
      </c>
      <c r="J21" s="12">
        <v>163.9</v>
      </c>
      <c r="K21" s="19">
        <v>2.5</v>
      </c>
      <c r="L21" s="15">
        <f t="shared" si="4"/>
        <v>643.79999999999995</v>
      </c>
      <c r="M21" s="18"/>
      <c r="N21" s="12">
        <v>2.7</v>
      </c>
      <c r="O21" s="12"/>
      <c r="P21" s="5">
        <f t="shared" si="1"/>
        <v>2.7</v>
      </c>
      <c r="Q21" s="52">
        <f t="shared" si="6"/>
        <v>615</v>
      </c>
      <c r="R21" s="17">
        <f t="shared" si="7"/>
        <v>356.6</v>
      </c>
      <c r="S21" s="79">
        <f t="shared" si="5"/>
        <v>2.5</v>
      </c>
      <c r="T21" s="76">
        <f t="shared" si="3"/>
        <v>974.1</v>
      </c>
      <c r="U21" s="1"/>
    </row>
    <row r="22" spans="1:22" ht="24" customHeight="1" x14ac:dyDescent="0.25">
      <c r="A22" s="204" t="s">
        <v>92</v>
      </c>
      <c r="B22" s="46"/>
      <c r="C22" s="12"/>
      <c r="D22" s="19"/>
      <c r="E22" s="45">
        <f t="shared" si="0"/>
        <v>0</v>
      </c>
      <c r="F22" s="11">
        <v>35.299999999999997</v>
      </c>
      <c r="G22" s="4">
        <v>12.2</v>
      </c>
      <c r="H22" s="15">
        <f>SUM(F22:G22)</f>
        <v>47.5</v>
      </c>
      <c r="I22" s="46">
        <v>36.9</v>
      </c>
      <c r="J22" s="12">
        <v>12.7</v>
      </c>
      <c r="K22" s="19"/>
      <c r="L22" s="15">
        <f t="shared" si="4"/>
        <v>49.599999999999994</v>
      </c>
      <c r="M22" s="18"/>
      <c r="N22" s="12"/>
      <c r="O22" s="12"/>
      <c r="P22" s="5">
        <f t="shared" si="1"/>
        <v>0</v>
      </c>
      <c r="Q22" s="52">
        <f t="shared" si="6"/>
        <v>72.199999999999989</v>
      </c>
      <c r="R22" s="17">
        <f t="shared" si="7"/>
        <v>24.9</v>
      </c>
      <c r="S22" s="79">
        <f t="shared" si="5"/>
        <v>0</v>
      </c>
      <c r="T22" s="76">
        <f t="shared" si="3"/>
        <v>97.1</v>
      </c>
      <c r="U22" s="1"/>
    </row>
    <row r="23" spans="1:22" ht="17.25" customHeight="1" x14ac:dyDescent="0.25">
      <c r="A23" s="83" t="s">
        <v>60</v>
      </c>
      <c r="B23" s="9">
        <v>2.7</v>
      </c>
      <c r="C23" s="4">
        <v>0.9</v>
      </c>
      <c r="D23" s="4"/>
      <c r="E23" s="45">
        <f t="shared" si="0"/>
        <v>3.6</v>
      </c>
      <c r="F23" s="11"/>
      <c r="G23" s="4"/>
      <c r="H23" s="15">
        <f>SUM(F23:G23)</f>
        <v>0</v>
      </c>
      <c r="I23" s="9"/>
      <c r="J23" s="4"/>
      <c r="K23" s="15"/>
      <c r="L23" s="15">
        <f t="shared" si="4"/>
        <v>0</v>
      </c>
      <c r="M23" s="9"/>
      <c r="N23" s="4"/>
      <c r="O23" s="4"/>
      <c r="P23" s="5">
        <f t="shared" si="1"/>
        <v>0</v>
      </c>
      <c r="Q23" s="60">
        <f t="shared" si="6"/>
        <v>2.7</v>
      </c>
      <c r="R23" s="23">
        <f t="shared" si="7"/>
        <v>0.9</v>
      </c>
      <c r="S23" s="79">
        <f t="shared" si="5"/>
        <v>0</v>
      </c>
      <c r="T23" s="76">
        <f t="shared" si="3"/>
        <v>3.6</v>
      </c>
      <c r="U23" s="1"/>
    </row>
    <row r="24" spans="1:22" ht="17.25" customHeight="1" x14ac:dyDescent="0.25">
      <c r="A24" s="83" t="s">
        <v>84</v>
      </c>
      <c r="B24" s="9">
        <v>105.9</v>
      </c>
      <c r="C24" s="4">
        <v>85.9</v>
      </c>
      <c r="D24" s="4">
        <v>44</v>
      </c>
      <c r="E24" s="45">
        <f t="shared" si="0"/>
        <v>235.8</v>
      </c>
      <c r="F24" s="11"/>
      <c r="G24" s="4"/>
      <c r="H24" s="15"/>
      <c r="I24" s="9">
        <v>206.4</v>
      </c>
      <c r="J24" s="4">
        <v>70.3</v>
      </c>
      <c r="K24" s="15"/>
      <c r="L24" s="15">
        <f t="shared" si="4"/>
        <v>276.7</v>
      </c>
      <c r="M24" s="9"/>
      <c r="N24" s="4">
        <v>14.8</v>
      </c>
      <c r="O24" s="4"/>
      <c r="P24" s="5">
        <f t="shared" si="1"/>
        <v>14.8</v>
      </c>
      <c r="Q24" s="60">
        <f t="shared" si="6"/>
        <v>312.3</v>
      </c>
      <c r="R24" s="23">
        <f t="shared" si="7"/>
        <v>171</v>
      </c>
      <c r="S24" s="79">
        <f t="shared" si="5"/>
        <v>44</v>
      </c>
      <c r="T24" s="76">
        <f t="shared" si="3"/>
        <v>527.29999999999995</v>
      </c>
      <c r="U24" s="1"/>
    </row>
    <row r="25" spans="1:22" ht="17.25" customHeight="1" x14ac:dyDescent="0.25">
      <c r="A25" s="205" t="s">
        <v>85</v>
      </c>
      <c r="B25" s="9">
        <v>272.5</v>
      </c>
      <c r="C25" s="4">
        <v>220.5</v>
      </c>
      <c r="D25" s="4">
        <v>18</v>
      </c>
      <c r="E25" s="45">
        <f t="shared" si="0"/>
        <v>511</v>
      </c>
      <c r="F25" s="11"/>
      <c r="G25" s="4"/>
      <c r="H25" s="15"/>
      <c r="I25" s="9">
        <v>730.5</v>
      </c>
      <c r="J25" s="4">
        <v>253.5</v>
      </c>
      <c r="K25" s="15">
        <v>4</v>
      </c>
      <c r="L25" s="15">
        <f t="shared" si="4"/>
        <v>988</v>
      </c>
      <c r="M25" s="9"/>
      <c r="N25" s="4">
        <v>8.1999999999999993</v>
      </c>
      <c r="O25" s="4"/>
      <c r="P25" s="5">
        <f t="shared" si="1"/>
        <v>8.1999999999999993</v>
      </c>
      <c r="Q25" s="60">
        <f t="shared" si="6"/>
        <v>1003</v>
      </c>
      <c r="R25" s="23">
        <f t="shared" si="7"/>
        <v>482.2</v>
      </c>
      <c r="S25" s="79">
        <f t="shared" si="5"/>
        <v>22</v>
      </c>
      <c r="T25" s="76">
        <f t="shared" si="3"/>
        <v>1507.2</v>
      </c>
      <c r="U25" s="1"/>
    </row>
    <row r="26" spans="1:22" ht="17.25" customHeight="1" x14ac:dyDescent="0.25">
      <c r="A26" s="82" t="s">
        <v>86</v>
      </c>
      <c r="B26" s="9">
        <v>161.30000000000001</v>
      </c>
      <c r="C26" s="4">
        <v>143.19999999999999</v>
      </c>
      <c r="D26" s="114"/>
      <c r="E26" s="45">
        <f t="shared" si="0"/>
        <v>304.5</v>
      </c>
      <c r="F26" s="117"/>
      <c r="G26" s="114"/>
      <c r="H26" s="118"/>
      <c r="I26" s="9">
        <v>1056.4000000000001</v>
      </c>
      <c r="J26" s="4">
        <v>372.5</v>
      </c>
      <c r="K26" s="15">
        <v>2</v>
      </c>
      <c r="L26" s="15">
        <f t="shared" si="4"/>
        <v>1430.9</v>
      </c>
      <c r="M26" s="164"/>
      <c r="N26" s="4">
        <v>48</v>
      </c>
      <c r="O26" s="34"/>
      <c r="P26" s="5">
        <f t="shared" si="1"/>
        <v>48</v>
      </c>
      <c r="Q26" s="60">
        <f t="shared" si="6"/>
        <v>1217.7</v>
      </c>
      <c r="R26" s="23">
        <f t="shared" si="7"/>
        <v>563.70000000000005</v>
      </c>
      <c r="S26" s="79">
        <f t="shared" si="5"/>
        <v>2</v>
      </c>
      <c r="T26" s="76">
        <f t="shared" si="3"/>
        <v>1783.4</v>
      </c>
      <c r="U26" s="1"/>
    </row>
    <row r="27" spans="1:22" ht="18" customHeight="1" x14ac:dyDescent="0.25">
      <c r="A27" s="206" t="s">
        <v>87</v>
      </c>
      <c r="B27" s="101">
        <v>127.9</v>
      </c>
      <c r="C27" s="23">
        <v>114.5</v>
      </c>
      <c r="D27" s="23">
        <v>20</v>
      </c>
      <c r="E27" s="45">
        <f t="shared" si="0"/>
        <v>262.39999999999998</v>
      </c>
      <c r="F27" s="119"/>
      <c r="G27" s="120"/>
      <c r="H27" s="118"/>
      <c r="I27" s="101">
        <v>218.1</v>
      </c>
      <c r="J27" s="23">
        <v>74.7</v>
      </c>
      <c r="K27" s="79"/>
      <c r="L27" s="15">
        <f t="shared" si="4"/>
        <v>292.8</v>
      </c>
      <c r="M27" s="165"/>
      <c r="N27" s="23">
        <v>6.1</v>
      </c>
      <c r="O27" s="23"/>
      <c r="P27" s="5">
        <f t="shared" si="1"/>
        <v>6.1</v>
      </c>
      <c r="Q27" s="60">
        <f t="shared" si="6"/>
        <v>346</v>
      </c>
      <c r="R27" s="23">
        <f t="shared" si="7"/>
        <v>195.3</v>
      </c>
      <c r="S27" s="79">
        <f t="shared" si="5"/>
        <v>20</v>
      </c>
      <c r="T27" s="76">
        <f t="shared" si="3"/>
        <v>561.29999999999995</v>
      </c>
    </row>
    <row r="28" spans="1:22" ht="18.75" customHeight="1" x14ac:dyDescent="0.25">
      <c r="A28" s="206" t="s">
        <v>47</v>
      </c>
      <c r="B28" s="101">
        <v>145.4</v>
      </c>
      <c r="C28" s="23">
        <v>111.4</v>
      </c>
      <c r="D28" s="23"/>
      <c r="E28" s="45">
        <f t="shared" si="0"/>
        <v>256.8</v>
      </c>
      <c r="F28" s="40"/>
      <c r="G28" s="39"/>
      <c r="H28" s="15"/>
      <c r="I28" s="101">
        <v>350.1</v>
      </c>
      <c r="J28" s="23">
        <v>120.5</v>
      </c>
      <c r="K28" s="79">
        <v>1.6</v>
      </c>
      <c r="L28" s="15">
        <f t="shared" si="4"/>
        <v>472.20000000000005</v>
      </c>
      <c r="M28" s="38">
        <v>0.9</v>
      </c>
      <c r="N28" s="23">
        <v>0.3</v>
      </c>
      <c r="O28" s="23"/>
      <c r="P28" s="5">
        <f t="shared" si="1"/>
        <v>1.2</v>
      </c>
      <c r="Q28" s="60">
        <f t="shared" si="6"/>
        <v>496.4</v>
      </c>
      <c r="R28" s="23">
        <f t="shared" si="7"/>
        <v>232.2</v>
      </c>
      <c r="S28" s="79">
        <f t="shared" si="5"/>
        <v>1.6</v>
      </c>
      <c r="T28" s="76">
        <f t="shared" si="3"/>
        <v>730.19999999999993</v>
      </c>
    </row>
    <row r="29" spans="1:22" ht="18.75" customHeight="1" x14ac:dyDescent="0.25">
      <c r="A29" s="207" t="s">
        <v>48</v>
      </c>
      <c r="B29" s="101">
        <v>90.4</v>
      </c>
      <c r="C29" s="23">
        <v>59.5</v>
      </c>
      <c r="D29" s="23">
        <v>90.2</v>
      </c>
      <c r="E29" s="45">
        <f t="shared" si="0"/>
        <v>240.10000000000002</v>
      </c>
      <c r="F29" s="35"/>
      <c r="G29" s="33"/>
      <c r="H29" s="15"/>
      <c r="I29" s="101">
        <v>217.9</v>
      </c>
      <c r="J29" s="23">
        <v>73.900000000000006</v>
      </c>
      <c r="K29" s="79">
        <v>0.6</v>
      </c>
      <c r="L29" s="15">
        <f t="shared" si="4"/>
        <v>292.40000000000003</v>
      </c>
      <c r="M29" s="38"/>
      <c r="N29" s="23">
        <v>17.100000000000001</v>
      </c>
      <c r="O29" s="23">
        <v>2</v>
      </c>
      <c r="P29" s="5">
        <f t="shared" si="1"/>
        <v>19.100000000000001</v>
      </c>
      <c r="Q29" s="60">
        <f t="shared" si="6"/>
        <v>308.3</v>
      </c>
      <c r="R29" s="23">
        <f t="shared" si="7"/>
        <v>150.5</v>
      </c>
      <c r="S29" s="79">
        <f t="shared" si="5"/>
        <v>92.8</v>
      </c>
      <c r="T29" s="76">
        <f t="shared" si="3"/>
        <v>551.6</v>
      </c>
      <c r="U29" s="1"/>
      <c r="V29" s="1"/>
    </row>
    <row r="30" spans="1:22" ht="18.75" customHeight="1" x14ac:dyDescent="0.25">
      <c r="A30" s="207" t="s">
        <v>49</v>
      </c>
      <c r="B30" s="101">
        <v>118.7</v>
      </c>
      <c r="C30" s="23">
        <v>124.8</v>
      </c>
      <c r="D30" s="23">
        <v>13.9</v>
      </c>
      <c r="E30" s="45">
        <f t="shared" si="0"/>
        <v>257.39999999999998</v>
      </c>
      <c r="F30" s="40"/>
      <c r="G30" s="39"/>
      <c r="H30" s="15"/>
      <c r="I30" s="101">
        <v>241.2</v>
      </c>
      <c r="J30" s="23">
        <v>83.3</v>
      </c>
      <c r="K30" s="79"/>
      <c r="L30" s="15">
        <f t="shared" si="4"/>
        <v>324.5</v>
      </c>
      <c r="M30" s="165"/>
      <c r="N30" s="23">
        <v>18.100000000000001</v>
      </c>
      <c r="O30" s="23"/>
      <c r="P30" s="5">
        <f t="shared" si="1"/>
        <v>18.100000000000001</v>
      </c>
      <c r="Q30" s="60">
        <f t="shared" si="6"/>
        <v>359.9</v>
      </c>
      <c r="R30" s="23">
        <f t="shared" si="7"/>
        <v>226.2</v>
      </c>
      <c r="S30" s="79">
        <f t="shared" si="5"/>
        <v>13.9</v>
      </c>
      <c r="T30" s="76">
        <f t="shared" si="3"/>
        <v>599.99999999999989</v>
      </c>
    </row>
    <row r="31" spans="1:22" ht="19.5" customHeight="1" x14ac:dyDescent="0.25">
      <c r="A31" s="205" t="s">
        <v>113</v>
      </c>
      <c r="B31" s="101">
        <v>105.7</v>
      </c>
      <c r="C31" s="23">
        <v>74.7</v>
      </c>
      <c r="D31" s="23"/>
      <c r="E31" s="45">
        <f t="shared" si="0"/>
        <v>180.4</v>
      </c>
      <c r="F31" s="40"/>
      <c r="G31" s="39"/>
      <c r="H31" s="15"/>
      <c r="I31" s="101">
        <v>67.599999999999994</v>
      </c>
      <c r="J31" s="23">
        <v>23.3</v>
      </c>
      <c r="K31" s="79"/>
      <c r="L31" s="15">
        <f t="shared" si="4"/>
        <v>90.899999999999991</v>
      </c>
      <c r="M31" s="165"/>
      <c r="N31" s="23">
        <v>14.5</v>
      </c>
      <c r="O31" s="23">
        <v>0.5</v>
      </c>
      <c r="P31" s="5">
        <f t="shared" si="1"/>
        <v>15</v>
      </c>
      <c r="Q31" s="60">
        <f t="shared" si="6"/>
        <v>173.3</v>
      </c>
      <c r="R31" s="23">
        <f t="shared" si="7"/>
        <v>112.5</v>
      </c>
      <c r="S31" s="79">
        <f t="shared" si="5"/>
        <v>0.5</v>
      </c>
      <c r="T31" s="76">
        <f t="shared" si="3"/>
        <v>286.3</v>
      </c>
    </row>
    <row r="32" spans="1:22" ht="18.75" customHeight="1" x14ac:dyDescent="0.25">
      <c r="A32" s="207" t="s">
        <v>51</v>
      </c>
      <c r="B32" s="101">
        <v>96.9</v>
      </c>
      <c r="C32" s="23">
        <v>81.599999999999994</v>
      </c>
      <c r="D32" s="23"/>
      <c r="E32" s="45">
        <f t="shared" si="0"/>
        <v>178.5</v>
      </c>
      <c r="F32" s="40"/>
      <c r="G32" s="39"/>
      <c r="H32" s="15"/>
      <c r="I32" s="101">
        <v>88.1</v>
      </c>
      <c r="J32" s="23">
        <v>30.2</v>
      </c>
      <c r="K32" s="79">
        <v>0.5</v>
      </c>
      <c r="L32" s="15">
        <f t="shared" si="4"/>
        <v>118.8</v>
      </c>
      <c r="M32" s="165"/>
      <c r="N32" s="23">
        <v>6.3</v>
      </c>
      <c r="O32" s="23"/>
      <c r="P32" s="5">
        <f t="shared" si="1"/>
        <v>6.3</v>
      </c>
      <c r="Q32" s="60">
        <f t="shared" si="6"/>
        <v>185</v>
      </c>
      <c r="R32" s="23">
        <f t="shared" si="7"/>
        <v>118.1</v>
      </c>
      <c r="S32" s="79">
        <f t="shared" si="5"/>
        <v>0.5</v>
      </c>
      <c r="T32" s="76">
        <f t="shared" si="3"/>
        <v>303.60000000000002</v>
      </c>
    </row>
    <row r="33" spans="1:20" ht="18.75" customHeight="1" x14ac:dyDescent="0.25">
      <c r="A33" s="207" t="s">
        <v>117</v>
      </c>
      <c r="B33" s="101">
        <v>9.4</v>
      </c>
      <c r="C33" s="23">
        <v>20.6</v>
      </c>
      <c r="D33" s="23">
        <v>20.399999999999999</v>
      </c>
      <c r="E33" s="45">
        <f t="shared" si="0"/>
        <v>50.4</v>
      </c>
      <c r="F33" s="40"/>
      <c r="G33" s="39"/>
      <c r="H33" s="15"/>
      <c r="I33" s="101">
        <v>65.400000000000006</v>
      </c>
      <c r="J33" s="23">
        <v>22.3</v>
      </c>
      <c r="K33" s="79"/>
      <c r="L33" s="15">
        <f t="shared" si="4"/>
        <v>87.7</v>
      </c>
      <c r="M33" s="101"/>
      <c r="N33" s="23">
        <v>14.2</v>
      </c>
      <c r="O33" s="23"/>
      <c r="P33" s="5">
        <f t="shared" si="1"/>
        <v>14.2</v>
      </c>
      <c r="Q33" s="60">
        <f t="shared" si="6"/>
        <v>74.800000000000011</v>
      </c>
      <c r="R33" s="23">
        <f t="shared" si="7"/>
        <v>57.1</v>
      </c>
      <c r="S33" s="79">
        <f t="shared" si="5"/>
        <v>20.399999999999999</v>
      </c>
      <c r="T33" s="76">
        <f t="shared" si="3"/>
        <v>152.30000000000001</v>
      </c>
    </row>
    <row r="34" spans="1:20" ht="16.5" customHeight="1" x14ac:dyDescent="0.25">
      <c r="A34" s="207" t="s">
        <v>52</v>
      </c>
      <c r="B34" s="101">
        <v>100.9</v>
      </c>
      <c r="C34" s="23">
        <v>68.400000000000006</v>
      </c>
      <c r="D34" s="23">
        <v>12.5</v>
      </c>
      <c r="E34" s="45">
        <f t="shared" si="0"/>
        <v>181.8</v>
      </c>
      <c r="F34" s="40"/>
      <c r="G34" s="39"/>
      <c r="H34" s="15"/>
      <c r="I34" s="101">
        <v>83.5</v>
      </c>
      <c r="J34" s="23">
        <v>28.7</v>
      </c>
      <c r="K34" s="79">
        <v>0.6</v>
      </c>
      <c r="L34" s="15">
        <f t="shared" si="4"/>
        <v>112.8</v>
      </c>
      <c r="M34" s="165"/>
      <c r="N34" s="23">
        <v>21.4</v>
      </c>
      <c r="O34" s="23">
        <v>1.2</v>
      </c>
      <c r="P34" s="5">
        <f t="shared" si="1"/>
        <v>22.599999999999998</v>
      </c>
      <c r="Q34" s="60">
        <f t="shared" si="6"/>
        <v>184.4</v>
      </c>
      <c r="R34" s="23">
        <f t="shared" si="7"/>
        <v>118.5</v>
      </c>
      <c r="S34" s="79">
        <f t="shared" si="5"/>
        <v>14.299999999999999</v>
      </c>
      <c r="T34" s="76">
        <f t="shared" si="3"/>
        <v>317.2</v>
      </c>
    </row>
    <row r="35" spans="1:20" ht="15" x14ac:dyDescent="0.25">
      <c r="A35" s="205" t="s">
        <v>114</v>
      </c>
      <c r="B35" s="101">
        <v>103.5</v>
      </c>
      <c r="C35" s="23">
        <v>80.400000000000006</v>
      </c>
      <c r="D35" s="23"/>
      <c r="E35" s="45">
        <f t="shared" si="0"/>
        <v>183.9</v>
      </c>
      <c r="F35" s="40"/>
      <c r="G35" s="39"/>
      <c r="H35" s="15"/>
      <c r="I35" s="101">
        <v>86.2</v>
      </c>
      <c r="J35" s="23">
        <v>29.5</v>
      </c>
      <c r="K35" s="79"/>
      <c r="L35" s="15">
        <f t="shared" si="4"/>
        <v>115.7</v>
      </c>
      <c r="M35" s="165"/>
      <c r="N35" s="23">
        <v>23.9</v>
      </c>
      <c r="O35" s="23">
        <v>2.2999999999999998</v>
      </c>
      <c r="P35" s="5">
        <f t="shared" si="1"/>
        <v>26.2</v>
      </c>
      <c r="Q35" s="60">
        <f t="shared" si="6"/>
        <v>189.7</v>
      </c>
      <c r="R35" s="23">
        <f t="shared" si="7"/>
        <v>133.80000000000001</v>
      </c>
      <c r="S35" s="79">
        <f t="shared" si="5"/>
        <v>2.2999999999999998</v>
      </c>
      <c r="T35" s="76">
        <f t="shared" si="3"/>
        <v>325.8</v>
      </c>
    </row>
    <row r="36" spans="1:20" ht="15" x14ac:dyDescent="0.25">
      <c r="A36" s="208" t="s">
        <v>98</v>
      </c>
      <c r="B36" s="101">
        <v>131</v>
      </c>
      <c r="C36" s="23">
        <v>88.7</v>
      </c>
      <c r="D36" s="23"/>
      <c r="E36" s="45">
        <f t="shared" si="0"/>
        <v>219.7</v>
      </c>
      <c r="F36" s="40"/>
      <c r="G36" s="39"/>
      <c r="H36" s="15"/>
      <c r="I36" s="101">
        <v>293.7</v>
      </c>
      <c r="J36" s="23">
        <v>105.5</v>
      </c>
      <c r="K36" s="79"/>
      <c r="L36" s="15">
        <f t="shared" si="4"/>
        <v>399.2</v>
      </c>
      <c r="M36" s="165"/>
      <c r="N36" s="23">
        <v>60.3</v>
      </c>
      <c r="O36" s="23">
        <v>0.8</v>
      </c>
      <c r="P36" s="5">
        <f t="shared" si="1"/>
        <v>61.099999999999994</v>
      </c>
      <c r="Q36" s="60">
        <f t="shared" si="6"/>
        <v>424.7</v>
      </c>
      <c r="R36" s="23">
        <f t="shared" si="7"/>
        <v>254.5</v>
      </c>
      <c r="S36" s="79">
        <f t="shared" si="5"/>
        <v>0.8</v>
      </c>
      <c r="T36" s="76">
        <f t="shared" si="3"/>
        <v>680</v>
      </c>
    </row>
    <row r="37" spans="1:20" ht="15.75" x14ac:dyDescent="0.25">
      <c r="A37" s="207" t="s">
        <v>50</v>
      </c>
      <c r="B37" s="101">
        <v>139.5</v>
      </c>
      <c r="C37" s="23">
        <v>111.6</v>
      </c>
      <c r="D37" s="23"/>
      <c r="E37" s="45">
        <f>SUM(B37:D37)</f>
        <v>251.1</v>
      </c>
      <c r="F37" s="40"/>
      <c r="G37" s="39"/>
      <c r="H37" s="15"/>
      <c r="I37" s="101">
        <v>286</v>
      </c>
      <c r="J37" s="23">
        <v>102.9</v>
      </c>
      <c r="K37" s="79"/>
      <c r="L37" s="15">
        <f>SUM(I37:K37)</f>
        <v>388.9</v>
      </c>
      <c r="M37" s="165"/>
      <c r="N37" s="23">
        <v>13.7</v>
      </c>
      <c r="O37" s="23">
        <v>0.6</v>
      </c>
      <c r="P37" s="5">
        <f>SUM(M37:O37)</f>
        <v>14.299999999999999</v>
      </c>
      <c r="Q37" s="60">
        <f t="shared" ref="Q37" si="8">M37+I37+F37+B37</f>
        <v>425.5</v>
      </c>
      <c r="R37" s="23">
        <f t="shared" ref="R37" si="9">N37+J37+G37+C37</f>
        <v>228.2</v>
      </c>
      <c r="S37" s="79">
        <f t="shared" ref="S37" si="10">O37+D37+K37</f>
        <v>0.6</v>
      </c>
      <c r="T37" s="76">
        <f t="shared" ref="T37" si="11">SUM(Q37:S37)</f>
        <v>654.30000000000007</v>
      </c>
    </row>
    <row r="38" spans="1:20" ht="15.75" x14ac:dyDescent="0.25">
      <c r="A38" s="207" t="s">
        <v>111</v>
      </c>
      <c r="B38" s="101">
        <v>66.2</v>
      </c>
      <c r="C38" s="23">
        <v>52.1</v>
      </c>
      <c r="D38" s="23"/>
      <c r="E38" s="45">
        <f t="shared" si="0"/>
        <v>118.30000000000001</v>
      </c>
      <c r="F38" s="40"/>
      <c r="G38" s="39"/>
      <c r="H38" s="15"/>
      <c r="I38" s="101">
        <v>84.9</v>
      </c>
      <c r="J38" s="23">
        <v>29.2</v>
      </c>
      <c r="K38" s="79">
        <v>0.6</v>
      </c>
      <c r="L38" s="15">
        <f t="shared" si="4"/>
        <v>114.7</v>
      </c>
      <c r="M38" s="165"/>
      <c r="N38" s="23">
        <v>84.3</v>
      </c>
      <c r="O38" s="23">
        <v>4.4000000000000004</v>
      </c>
      <c r="P38" s="5">
        <f t="shared" si="1"/>
        <v>88.7</v>
      </c>
      <c r="Q38" s="60">
        <f t="shared" si="6"/>
        <v>151.10000000000002</v>
      </c>
      <c r="R38" s="23">
        <f t="shared" si="7"/>
        <v>165.6</v>
      </c>
      <c r="S38" s="79">
        <f t="shared" si="5"/>
        <v>5</v>
      </c>
      <c r="T38" s="76">
        <f t="shared" si="3"/>
        <v>321.70000000000005</v>
      </c>
    </row>
    <row r="39" spans="1:20" ht="15.75" x14ac:dyDescent="0.25">
      <c r="A39" s="207" t="s">
        <v>88</v>
      </c>
      <c r="B39" s="101">
        <v>122.6</v>
      </c>
      <c r="C39" s="23">
        <v>79.099999999999994</v>
      </c>
      <c r="D39" s="23"/>
      <c r="E39" s="45">
        <f t="shared" si="0"/>
        <v>201.7</v>
      </c>
      <c r="F39" s="40"/>
      <c r="G39" s="39"/>
      <c r="H39" s="15"/>
      <c r="I39" s="101">
        <v>94.2</v>
      </c>
      <c r="J39" s="23">
        <v>33.700000000000003</v>
      </c>
      <c r="K39" s="79"/>
      <c r="L39" s="15">
        <f>SUM(I39:K39)</f>
        <v>127.9</v>
      </c>
      <c r="M39" s="165"/>
      <c r="N39" s="23">
        <v>41.4</v>
      </c>
      <c r="O39" s="23"/>
      <c r="P39" s="5">
        <f t="shared" si="1"/>
        <v>41.4</v>
      </c>
      <c r="Q39" s="60">
        <f t="shared" si="6"/>
        <v>216.8</v>
      </c>
      <c r="R39" s="23">
        <f t="shared" si="7"/>
        <v>154.19999999999999</v>
      </c>
      <c r="S39" s="79">
        <f t="shared" si="5"/>
        <v>0</v>
      </c>
      <c r="T39" s="76">
        <f t="shared" si="3"/>
        <v>371</v>
      </c>
    </row>
    <row r="40" spans="1:20" ht="15.75" x14ac:dyDescent="0.25">
      <c r="A40" s="207" t="s">
        <v>93</v>
      </c>
      <c r="B40" s="101">
        <v>28.8</v>
      </c>
      <c r="C40" s="23">
        <v>18.899999999999999</v>
      </c>
      <c r="D40" s="23"/>
      <c r="E40" s="45">
        <f t="shared" si="0"/>
        <v>47.7</v>
      </c>
      <c r="F40" s="40"/>
      <c r="G40" s="39"/>
      <c r="H40" s="15"/>
      <c r="I40" s="101">
        <v>13.3</v>
      </c>
      <c r="J40" s="23">
        <v>4.9000000000000004</v>
      </c>
      <c r="K40" s="79"/>
      <c r="L40" s="15">
        <f t="shared" si="4"/>
        <v>18.200000000000003</v>
      </c>
      <c r="M40" s="165"/>
      <c r="N40" s="23">
        <v>4.2</v>
      </c>
      <c r="O40" s="23"/>
      <c r="P40" s="5">
        <f t="shared" si="1"/>
        <v>4.2</v>
      </c>
      <c r="Q40" s="60">
        <f t="shared" si="6"/>
        <v>42.1</v>
      </c>
      <c r="R40" s="23">
        <f t="shared" si="7"/>
        <v>28</v>
      </c>
      <c r="S40" s="79">
        <f t="shared" si="5"/>
        <v>0</v>
      </c>
      <c r="T40" s="76">
        <f t="shared" si="3"/>
        <v>70.099999999999994</v>
      </c>
    </row>
    <row r="41" spans="1:20" ht="15.75" x14ac:dyDescent="0.25">
      <c r="A41" s="207" t="s">
        <v>80</v>
      </c>
      <c r="B41" s="101">
        <v>137.30000000000001</v>
      </c>
      <c r="C41" s="23">
        <v>77.7</v>
      </c>
      <c r="D41" s="23"/>
      <c r="E41" s="45">
        <f t="shared" si="0"/>
        <v>215</v>
      </c>
      <c r="F41" s="40"/>
      <c r="G41" s="39"/>
      <c r="H41" s="15"/>
      <c r="I41" s="101">
        <v>110.4</v>
      </c>
      <c r="J41" s="23">
        <v>39.6</v>
      </c>
      <c r="K41" s="79"/>
      <c r="L41" s="15">
        <f t="shared" si="4"/>
        <v>150</v>
      </c>
      <c r="M41" s="165"/>
      <c r="N41" s="23">
        <v>51.8</v>
      </c>
      <c r="O41" s="23"/>
      <c r="P41" s="5">
        <f t="shared" si="1"/>
        <v>51.8</v>
      </c>
      <c r="Q41" s="60">
        <f t="shared" si="6"/>
        <v>247.70000000000002</v>
      </c>
      <c r="R41" s="23">
        <f t="shared" si="7"/>
        <v>169.10000000000002</v>
      </c>
      <c r="S41" s="79">
        <f t="shared" si="5"/>
        <v>0</v>
      </c>
      <c r="T41" s="76">
        <f t="shared" si="3"/>
        <v>416.80000000000007</v>
      </c>
    </row>
    <row r="42" spans="1:20" ht="15.75" x14ac:dyDescent="0.25">
      <c r="A42" s="209" t="s">
        <v>94</v>
      </c>
      <c r="B42" s="187">
        <v>84.2</v>
      </c>
      <c r="C42" s="24">
        <v>54.5</v>
      </c>
      <c r="D42" s="24"/>
      <c r="E42" s="69">
        <f t="shared" si="0"/>
        <v>138.69999999999999</v>
      </c>
      <c r="F42" s="188"/>
      <c r="G42" s="189"/>
      <c r="H42" s="19"/>
      <c r="I42" s="187">
        <v>52.5</v>
      </c>
      <c r="J42" s="24">
        <v>18.7</v>
      </c>
      <c r="K42" s="190"/>
      <c r="L42" s="19">
        <f t="shared" si="4"/>
        <v>71.2</v>
      </c>
      <c r="M42" s="191"/>
      <c r="N42" s="24">
        <v>24.5</v>
      </c>
      <c r="O42" s="24"/>
      <c r="P42" s="13">
        <f t="shared" si="1"/>
        <v>24.5</v>
      </c>
      <c r="Q42" s="61">
        <f t="shared" si="6"/>
        <v>136.69999999999999</v>
      </c>
      <c r="R42" s="24">
        <f t="shared" si="7"/>
        <v>97.7</v>
      </c>
      <c r="S42" s="190">
        <f t="shared" si="5"/>
        <v>0</v>
      </c>
      <c r="T42" s="80">
        <f t="shared" si="3"/>
        <v>234.39999999999998</v>
      </c>
    </row>
    <row r="43" spans="1:20" ht="15.75" x14ac:dyDescent="0.25">
      <c r="A43" s="207" t="s">
        <v>79</v>
      </c>
      <c r="B43" s="101">
        <v>103.2</v>
      </c>
      <c r="C43" s="23">
        <v>63.8</v>
      </c>
      <c r="D43" s="23"/>
      <c r="E43" s="45">
        <f t="shared" si="0"/>
        <v>167</v>
      </c>
      <c r="F43" s="40"/>
      <c r="G43" s="39"/>
      <c r="H43" s="15"/>
      <c r="I43" s="101">
        <v>59.2</v>
      </c>
      <c r="J43" s="23">
        <v>21.4</v>
      </c>
      <c r="K43" s="79"/>
      <c r="L43" s="15">
        <f t="shared" si="4"/>
        <v>80.599999999999994</v>
      </c>
      <c r="M43" s="165"/>
      <c r="N43" s="23">
        <v>27.1</v>
      </c>
      <c r="O43" s="23"/>
      <c r="P43" s="5">
        <f t="shared" si="1"/>
        <v>27.1</v>
      </c>
      <c r="Q43" s="60">
        <f t="shared" si="6"/>
        <v>162.4</v>
      </c>
      <c r="R43" s="23">
        <f t="shared" si="7"/>
        <v>112.3</v>
      </c>
      <c r="S43" s="79">
        <f t="shared" si="5"/>
        <v>0</v>
      </c>
      <c r="T43" s="76">
        <f t="shared" si="3"/>
        <v>274.7</v>
      </c>
    </row>
    <row r="44" spans="1:20" ht="15.75" x14ac:dyDescent="0.25">
      <c r="A44" s="210" t="s">
        <v>77</v>
      </c>
      <c r="B44" s="16">
        <v>174</v>
      </c>
      <c r="C44" s="17">
        <v>94.6</v>
      </c>
      <c r="D44" s="17">
        <v>10</v>
      </c>
      <c r="E44" s="48">
        <f t="shared" si="0"/>
        <v>278.60000000000002</v>
      </c>
      <c r="F44" s="136"/>
      <c r="G44" s="137"/>
      <c r="H44" s="14"/>
      <c r="I44" s="16">
        <v>174.4</v>
      </c>
      <c r="J44" s="17">
        <v>63.5</v>
      </c>
      <c r="K44" s="74"/>
      <c r="L44" s="14">
        <f t="shared" si="4"/>
        <v>237.9</v>
      </c>
      <c r="M44" s="166"/>
      <c r="N44" s="17">
        <v>84.4</v>
      </c>
      <c r="O44" s="17">
        <v>3</v>
      </c>
      <c r="P44" s="8">
        <f t="shared" si="1"/>
        <v>87.4</v>
      </c>
      <c r="Q44" s="52">
        <f t="shared" si="6"/>
        <v>348.4</v>
      </c>
      <c r="R44" s="17">
        <f t="shared" si="7"/>
        <v>242.5</v>
      </c>
      <c r="S44" s="74">
        <f t="shared" si="5"/>
        <v>13</v>
      </c>
      <c r="T44" s="87">
        <f t="shared" si="3"/>
        <v>603.9</v>
      </c>
    </row>
    <row r="45" spans="1:20" ht="15.75" x14ac:dyDescent="0.25">
      <c r="A45" s="207" t="s">
        <v>78</v>
      </c>
      <c r="B45" s="101">
        <v>181.3</v>
      </c>
      <c r="C45" s="23">
        <v>114.8</v>
      </c>
      <c r="D45" s="23"/>
      <c r="E45" s="45">
        <f t="shared" si="0"/>
        <v>296.10000000000002</v>
      </c>
      <c r="F45" s="40"/>
      <c r="G45" s="39"/>
      <c r="H45" s="15"/>
      <c r="I45" s="101">
        <v>186.1</v>
      </c>
      <c r="J45" s="23">
        <v>66.8</v>
      </c>
      <c r="K45" s="79"/>
      <c r="L45" s="15">
        <f t="shared" si="4"/>
        <v>252.89999999999998</v>
      </c>
      <c r="M45" s="165"/>
      <c r="N45" s="23">
        <v>90.1</v>
      </c>
      <c r="O45" s="23">
        <v>1</v>
      </c>
      <c r="P45" s="5">
        <f t="shared" si="1"/>
        <v>91.1</v>
      </c>
      <c r="Q45" s="60">
        <f t="shared" si="6"/>
        <v>367.4</v>
      </c>
      <c r="R45" s="23">
        <f t="shared" si="7"/>
        <v>271.7</v>
      </c>
      <c r="S45" s="79">
        <f t="shared" si="5"/>
        <v>1</v>
      </c>
      <c r="T45" s="76">
        <f t="shared" si="3"/>
        <v>640.09999999999991</v>
      </c>
    </row>
    <row r="46" spans="1:20" ht="15.75" x14ac:dyDescent="0.25">
      <c r="A46" s="207" t="s">
        <v>95</v>
      </c>
      <c r="B46" s="101">
        <v>150.5</v>
      </c>
      <c r="C46" s="23">
        <v>86.2</v>
      </c>
      <c r="D46" s="23"/>
      <c r="E46" s="45">
        <f t="shared" si="0"/>
        <v>236.7</v>
      </c>
      <c r="F46" s="40"/>
      <c r="G46" s="39"/>
      <c r="H46" s="15"/>
      <c r="I46" s="101">
        <v>140</v>
      </c>
      <c r="J46" s="23">
        <v>50.3</v>
      </c>
      <c r="K46" s="79"/>
      <c r="L46" s="15">
        <f t="shared" si="4"/>
        <v>190.3</v>
      </c>
      <c r="M46" s="165"/>
      <c r="N46" s="23">
        <v>43.6</v>
      </c>
      <c r="O46" s="23"/>
      <c r="P46" s="5">
        <f t="shared" si="1"/>
        <v>43.6</v>
      </c>
      <c r="Q46" s="60">
        <f t="shared" si="6"/>
        <v>290.5</v>
      </c>
      <c r="R46" s="23">
        <f t="shared" si="7"/>
        <v>180.10000000000002</v>
      </c>
      <c r="S46" s="79">
        <f t="shared" si="5"/>
        <v>0</v>
      </c>
      <c r="T46" s="76">
        <f t="shared" si="3"/>
        <v>470.6</v>
      </c>
    </row>
    <row r="47" spans="1:20" ht="15.75" x14ac:dyDescent="0.25">
      <c r="A47" s="207" t="s">
        <v>96</v>
      </c>
      <c r="B47" s="101">
        <v>80.8</v>
      </c>
      <c r="C47" s="23">
        <v>58</v>
      </c>
      <c r="D47" s="23"/>
      <c r="E47" s="45">
        <f t="shared" si="0"/>
        <v>138.80000000000001</v>
      </c>
      <c r="F47" s="40"/>
      <c r="G47" s="39"/>
      <c r="H47" s="15"/>
      <c r="I47" s="101">
        <v>61</v>
      </c>
      <c r="J47" s="23">
        <v>22.1</v>
      </c>
      <c r="K47" s="79"/>
      <c r="L47" s="15">
        <f t="shared" si="4"/>
        <v>83.1</v>
      </c>
      <c r="M47" s="165"/>
      <c r="N47" s="23">
        <v>24.2</v>
      </c>
      <c r="O47" s="23">
        <v>1.6</v>
      </c>
      <c r="P47" s="5">
        <f t="shared" si="1"/>
        <v>25.8</v>
      </c>
      <c r="Q47" s="60">
        <f t="shared" si="6"/>
        <v>141.80000000000001</v>
      </c>
      <c r="R47" s="23">
        <f t="shared" si="7"/>
        <v>104.3</v>
      </c>
      <c r="S47" s="79">
        <f t="shared" si="5"/>
        <v>1.6</v>
      </c>
      <c r="T47" s="76">
        <f t="shared" si="3"/>
        <v>247.70000000000002</v>
      </c>
    </row>
    <row r="48" spans="1:20" ht="16.5" thickBot="1" x14ac:dyDescent="0.3">
      <c r="A48" s="211" t="s">
        <v>99</v>
      </c>
      <c r="B48" s="212">
        <v>121.3</v>
      </c>
      <c r="C48" s="213">
        <v>63.4</v>
      </c>
      <c r="D48" s="213"/>
      <c r="E48" s="214">
        <f t="shared" si="0"/>
        <v>184.7</v>
      </c>
      <c r="F48" s="215"/>
      <c r="G48" s="216"/>
      <c r="H48" s="199"/>
      <c r="I48" s="212">
        <v>91.5</v>
      </c>
      <c r="J48" s="213">
        <v>33.4</v>
      </c>
      <c r="K48" s="217"/>
      <c r="L48" s="199">
        <f t="shared" si="4"/>
        <v>124.9</v>
      </c>
      <c r="M48" s="218"/>
      <c r="N48" s="213">
        <v>33.700000000000003</v>
      </c>
      <c r="O48" s="213">
        <v>1.5</v>
      </c>
      <c r="P48" s="198">
        <f t="shared" si="1"/>
        <v>35.200000000000003</v>
      </c>
      <c r="Q48" s="219">
        <f t="shared" ref="Q48:Q69" si="12">M48+I48+F48+B48</f>
        <v>212.8</v>
      </c>
      <c r="R48" s="213">
        <f t="shared" ref="R48:R69" si="13">N48+J48+G48+C48</f>
        <v>130.5</v>
      </c>
      <c r="S48" s="217">
        <f t="shared" si="5"/>
        <v>1.5</v>
      </c>
      <c r="T48" s="220">
        <f t="shared" si="3"/>
        <v>344.8</v>
      </c>
    </row>
    <row r="49" spans="1:20" ht="15.75" x14ac:dyDescent="0.25">
      <c r="A49" s="221" t="s">
        <v>89</v>
      </c>
      <c r="B49" s="222">
        <v>139.30000000000001</v>
      </c>
      <c r="C49" s="51">
        <v>81.3</v>
      </c>
      <c r="D49" s="51"/>
      <c r="E49" s="44">
        <f t="shared" si="0"/>
        <v>220.60000000000002</v>
      </c>
      <c r="F49" s="223"/>
      <c r="G49" s="224"/>
      <c r="H49" s="43"/>
      <c r="I49" s="222">
        <v>91.1</v>
      </c>
      <c r="J49" s="51">
        <v>33.5</v>
      </c>
      <c r="K49" s="225"/>
      <c r="L49" s="43">
        <f t="shared" si="4"/>
        <v>124.6</v>
      </c>
      <c r="M49" s="226"/>
      <c r="N49" s="51">
        <v>38.6</v>
      </c>
      <c r="O49" s="51">
        <v>2</v>
      </c>
      <c r="P49" s="37">
        <f t="shared" si="1"/>
        <v>40.6</v>
      </c>
      <c r="Q49" s="59">
        <f t="shared" si="12"/>
        <v>230.4</v>
      </c>
      <c r="R49" s="51">
        <f t="shared" si="13"/>
        <v>153.39999999999998</v>
      </c>
      <c r="S49" s="225">
        <f t="shared" si="5"/>
        <v>2</v>
      </c>
      <c r="T49" s="75">
        <f t="shared" si="3"/>
        <v>385.79999999999995</v>
      </c>
    </row>
    <row r="50" spans="1:20" ht="15.75" x14ac:dyDescent="0.25">
      <c r="A50" s="207" t="s">
        <v>65</v>
      </c>
      <c r="B50" s="101">
        <v>79.8</v>
      </c>
      <c r="C50" s="23">
        <v>56</v>
      </c>
      <c r="D50" s="23">
        <v>17</v>
      </c>
      <c r="E50" s="45">
        <f t="shared" si="0"/>
        <v>152.80000000000001</v>
      </c>
      <c r="F50" s="40"/>
      <c r="G50" s="39"/>
      <c r="H50" s="15"/>
      <c r="I50" s="101">
        <v>52.9</v>
      </c>
      <c r="J50" s="23">
        <v>19.3</v>
      </c>
      <c r="K50" s="79"/>
      <c r="L50" s="15">
        <f t="shared" si="4"/>
        <v>72.2</v>
      </c>
      <c r="M50" s="165"/>
      <c r="N50" s="23">
        <v>25.1</v>
      </c>
      <c r="O50" s="23">
        <v>1.5</v>
      </c>
      <c r="P50" s="5">
        <f t="shared" si="1"/>
        <v>26.6</v>
      </c>
      <c r="Q50" s="60">
        <f t="shared" si="12"/>
        <v>132.69999999999999</v>
      </c>
      <c r="R50" s="23">
        <f t="shared" si="13"/>
        <v>100.4</v>
      </c>
      <c r="S50" s="79">
        <f t="shared" si="5"/>
        <v>18.5</v>
      </c>
      <c r="T50" s="76">
        <f t="shared" si="3"/>
        <v>251.6</v>
      </c>
    </row>
    <row r="51" spans="1:20" ht="15.75" x14ac:dyDescent="0.25">
      <c r="A51" s="207" t="s">
        <v>103</v>
      </c>
      <c r="B51" s="101">
        <v>85.5</v>
      </c>
      <c r="C51" s="23">
        <v>55.9</v>
      </c>
      <c r="D51" s="23"/>
      <c r="E51" s="45">
        <f t="shared" si="0"/>
        <v>141.4</v>
      </c>
      <c r="F51" s="40"/>
      <c r="G51" s="39"/>
      <c r="H51" s="15"/>
      <c r="I51" s="101">
        <v>52.3</v>
      </c>
      <c r="J51" s="23">
        <v>18.3</v>
      </c>
      <c r="K51" s="79">
        <v>0.6</v>
      </c>
      <c r="L51" s="15">
        <f t="shared" si="4"/>
        <v>71.199999999999989</v>
      </c>
      <c r="M51" s="165"/>
      <c r="N51" s="23">
        <v>27</v>
      </c>
      <c r="O51" s="33"/>
      <c r="P51" s="5">
        <f t="shared" si="1"/>
        <v>27</v>
      </c>
      <c r="Q51" s="60">
        <f t="shared" si="12"/>
        <v>137.80000000000001</v>
      </c>
      <c r="R51" s="23">
        <f t="shared" si="13"/>
        <v>101.19999999999999</v>
      </c>
      <c r="S51" s="79">
        <f t="shared" si="5"/>
        <v>0.6</v>
      </c>
      <c r="T51" s="76">
        <f t="shared" si="3"/>
        <v>239.6</v>
      </c>
    </row>
    <row r="52" spans="1:20" ht="15.75" x14ac:dyDescent="0.25">
      <c r="A52" s="207" t="s">
        <v>66</v>
      </c>
      <c r="B52" s="101">
        <v>113.7</v>
      </c>
      <c r="C52" s="23">
        <v>63.9</v>
      </c>
      <c r="D52" s="23">
        <v>13.5</v>
      </c>
      <c r="E52" s="45">
        <f t="shared" si="0"/>
        <v>191.1</v>
      </c>
      <c r="F52" s="40"/>
      <c r="G52" s="39"/>
      <c r="H52" s="15"/>
      <c r="I52" s="101">
        <v>81.3</v>
      </c>
      <c r="J52" s="23">
        <v>29.4</v>
      </c>
      <c r="K52" s="79"/>
      <c r="L52" s="15">
        <f t="shared" si="4"/>
        <v>110.69999999999999</v>
      </c>
      <c r="M52" s="165"/>
      <c r="N52" s="23">
        <v>39.299999999999997</v>
      </c>
      <c r="O52" s="23"/>
      <c r="P52" s="5">
        <f t="shared" si="1"/>
        <v>39.299999999999997</v>
      </c>
      <c r="Q52" s="60">
        <f t="shared" si="12"/>
        <v>195</v>
      </c>
      <c r="R52" s="23">
        <f t="shared" si="13"/>
        <v>132.6</v>
      </c>
      <c r="S52" s="79">
        <f t="shared" si="5"/>
        <v>13.5</v>
      </c>
      <c r="T52" s="76">
        <f t="shared" si="3"/>
        <v>341.1</v>
      </c>
    </row>
    <row r="53" spans="1:20" ht="15" x14ac:dyDescent="0.25">
      <c r="A53" s="208" t="s">
        <v>102</v>
      </c>
      <c r="B53" s="101">
        <v>302.89999999999998</v>
      </c>
      <c r="C53" s="23">
        <v>171.2</v>
      </c>
      <c r="D53" s="23"/>
      <c r="E53" s="45">
        <f t="shared" si="0"/>
        <v>474.09999999999997</v>
      </c>
      <c r="F53" s="40"/>
      <c r="G53" s="39"/>
      <c r="H53" s="15"/>
      <c r="I53" s="101">
        <v>287.60000000000002</v>
      </c>
      <c r="J53" s="23">
        <v>104.3</v>
      </c>
      <c r="K53" s="79"/>
      <c r="L53" s="15">
        <f t="shared" si="4"/>
        <v>391.90000000000003</v>
      </c>
      <c r="M53" s="165"/>
      <c r="N53" s="23">
        <v>140.9</v>
      </c>
      <c r="O53" s="23">
        <v>6.5</v>
      </c>
      <c r="P53" s="5">
        <f t="shared" si="1"/>
        <v>147.4</v>
      </c>
      <c r="Q53" s="60">
        <f t="shared" si="12"/>
        <v>590.5</v>
      </c>
      <c r="R53" s="23">
        <f t="shared" si="13"/>
        <v>416.4</v>
      </c>
      <c r="S53" s="79">
        <f t="shared" si="5"/>
        <v>6.5</v>
      </c>
      <c r="T53" s="76">
        <f t="shared" si="3"/>
        <v>1013.4</v>
      </c>
    </row>
    <row r="54" spans="1:20" ht="15.75" x14ac:dyDescent="0.25">
      <c r="A54" s="207" t="s">
        <v>90</v>
      </c>
      <c r="B54" s="101">
        <v>122.2</v>
      </c>
      <c r="C54" s="23">
        <v>70</v>
      </c>
      <c r="D54" s="23"/>
      <c r="E54" s="45">
        <f t="shared" si="0"/>
        <v>192.2</v>
      </c>
      <c r="F54" s="40"/>
      <c r="G54" s="39"/>
      <c r="H54" s="15"/>
      <c r="I54" s="101">
        <v>78.099999999999994</v>
      </c>
      <c r="J54" s="23">
        <v>27.5</v>
      </c>
      <c r="K54" s="79">
        <v>1</v>
      </c>
      <c r="L54" s="15">
        <f t="shared" si="4"/>
        <v>106.6</v>
      </c>
      <c r="M54" s="165"/>
      <c r="N54" s="23">
        <v>37.5</v>
      </c>
      <c r="O54" s="23">
        <v>2</v>
      </c>
      <c r="P54" s="5">
        <f t="shared" si="1"/>
        <v>39.5</v>
      </c>
      <c r="Q54" s="60">
        <f t="shared" si="12"/>
        <v>200.3</v>
      </c>
      <c r="R54" s="23">
        <f t="shared" si="13"/>
        <v>135</v>
      </c>
      <c r="S54" s="79">
        <f t="shared" si="5"/>
        <v>3</v>
      </c>
      <c r="T54" s="76">
        <f t="shared" si="3"/>
        <v>338.3</v>
      </c>
    </row>
    <row r="55" spans="1:20" ht="15.75" x14ac:dyDescent="0.25">
      <c r="A55" s="207" t="s">
        <v>97</v>
      </c>
      <c r="B55" s="101">
        <v>24.6</v>
      </c>
      <c r="C55" s="23">
        <v>21.4</v>
      </c>
      <c r="D55" s="23"/>
      <c r="E55" s="45">
        <f t="shared" si="0"/>
        <v>46</v>
      </c>
      <c r="F55" s="40"/>
      <c r="G55" s="39"/>
      <c r="H55" s="15"/>
      <c r="I55" s="101">
        <v>11.1</v>
      </c>
      <c r="J55" s="23">
        <v>4</v>
      </c>
      <c r="K55" s="79"/>
      <c r="L55" s="15">
        <f t="shared" si="4"/>
        <v>15.1</v>
      </c>
      <c r="M55" s="165"/>
      <c r="N55" s="23">
        <v>7</v>
      </c>
      <c r="O55" s="23"/>
      <c r="P55" s="5">
        <f t="shared" si="1"/>
        <v>7</v>
      </c>
      <c r="Q55" s="60">
        <f t="shared" si="12"/>
        <v>35.700000000000003</v>
      </c>
      <c r="R55" s="23">
        <f t="shared" si="13"/>
        <v>32.4</v>
      </c>
      <c r="S55" s="79">
        <f t="shared" si="5"/>
        <v>0</v>
      </c>
      <c r="T55" s="76">
        <f t="shared" si="3"/>
        <v>68.099999999999994</v>
      </c>
    </row>
    <row r="56" spans="1:20" ht="15.75" x14ac:dyDescent="0.25">
      <c r="A56" s="207" t="s">
        <v>67</v>
      </c>
      <c r="B56" s="101">
        <v>117.8</v>
      </c>
      <c r="C56" s="23">
        <v>73.2</v>
      </c>
      <c r="D56" s="23">
        <v>8.5</v>
      </c>
      <c r="E56" s="45">
        <f t="shared" si="0"/>
        <v>199.5</v>
      </c>
      <c r="F56" s="40"/>
      <c r="G56" s="39"/>
      <c r="H56" s="15"/>
      <c r="I56" s="101">
        <v>85</v>
      </c>
      <c r="J56" s="23">
        <v>30.7</v>
      </c>
      <c r="K56" s="79"/>
      <c r="L56" s="15">
        <f t="shared" si="4"/>
        <v>115.7</v>
      </c>
      <c r="M56" s="165"/>
      <c r="N56" s="23">
        <v>29.5</v>
      </c>
      <c r="O56" s="23">
        <v>4.0999999999999996</v>
      </c>
      <c r="P56" s="5">
        <f t="shared" si="1"/>
        <v>33.6</v>
      </c>
      <c r="Q56" s="60">
        <f t="shared" si="12"/>
        <v>202.8</v>
      </c>
      <c r="R56" s="23">
        <f t="shared" si="13"/>
        <v>133.4</v>
      </c>
      <c r="S56" s="79">
        <f t="shared" si="5"/>
        <v>12.6</v>
      </c>
      <c r="T56" s="76">
        <f t="shared" si="3"/>
        <v>348.80000000000007</v>
      </c>
    </row>
    <row r="57" spans="1:20" ht="15.75" x14ac:dyDescent="0.25">
      <c r="A57" s="206" t="s">
        <v>68</v>
      </c>
      <c r="B57" s="101">
        <v>56.1</v>
      </c>
      <c r="C57" s="23">
        <v>52.2</v>
      </c>
      <c r="D57" s="23">
        <v>15</v>
      </c>
      <c r="E57" s="45">
        <f t="shared" si="0"/>
        <v>123.30000000000001</v>
      </c>
      <c r="F57" s="40"/>
      <c r="G57" s="39"/>
      <c r="H57" s="15"/>
      <c r="I57" s="101">
        <v>38.200000000000003</v>
      </c>
      <c r="J57" s="23">
        <v>13.9</v>
      </c>
      <c r="K57" s="79"/>
      <c r="L57" s="15">
        <f t="shared" si="4"/>
        <v>52.1</v>
      </c>
      <c r="M57" s="165"/>
      <c r="N57" s="23">
        <v>19.8</v>
      </c>
      <c r="O57" s="23"/>
      <c r="P57" s="5">
        <f t="shared" si="1"/>
        <v>19.8</v>
      </c>
      <c r="Q57" s="60">
        <f t="shared" si="12"/>
        <v>94.300000000000011</v>
      </c>
      <c r="R57" s="23">
        <f t="shared" si="13"/>
        <v>85.9</v>
      </c>
      <c r="S57" s="79">
        <f t="shared" si="5"/>
        <v>15</v>
      </c>
      <c r="T57" s="76">
        <f t="shared" si="3"/>
        <v>195.20000000000002</v>
      </c>
    </row>
    <row r="58" spans="1:20" ht="15.75" x14ac:dyDescent="0.25">
      <c r="A58" s="206" t="s">
        <v>59</v>
      </c>
      <c r="B58" s="101">
        <v>617.4</v>
      </c>
      <c r="C58" s="23">
        <v>207.3</v>
      </c>
      <c r="D58" s="23"/>
      <c r="E58" s="45">
        <f t="shared" si="0"/>
        <v>824.7</v>
      </c>
      <c r="F58" s="40"/>
      <c r="G58" s="39"/>
      <c r="H58" s="15"/>
      <c r="I58" s="101">
        <v>8.1</v>
      </c>
      <c r="J58" s="23">
        <v>2.5</v>
      </c>
      <c r="K58" s="79"/>
      <c r="L58" s="15">
        <f t="shared" si="4"/>
        <v>10.6</v>
      </c>
      <c r="M58" s="101"/>
      <c r="N58" s="23">
        <v>50</v>
      </c>
      <c r="O58" s="23">
        <v>20</v>
      </c>
      <c r="P58" s="5">
        <f t="shared" si="1"/>
        <v>70</v>
      </c>
      <c r="Q58" s="60">
        <f t="shared" si="12"/>
        <v>625.5</v>
      </c>
      <c r="R58" s="23">
        <f t="shared" si="13"/>
        <v>259.8</v>
      </c>
      <c r="S58" s="79">
        <f t="shared" si="5"/>
        <v>20</v>
      </c>
      <c r="T58" s="76">
        <f t="shared" si="3"/>
        <v>905.3</v>
      </c>
    </row>
    <row r="59" spans="1:20" ht="15.75" x14ac:dyDescent="0.25">
      <c r="A59" s="206" t="s">
        <v>69</v>
      </c>
      <c r="B59" s="101">
        <v>319.5</v>
      </c>
      <c r="C59" s="23">
        <v>208.8</v>
      </c>
      <c r="D59" s="23">
        <v>45</v>
      </c>
      <c r="E59" s="45">
        <f t="shared" si="0"/>
        <v>573.29999999999995</v>
      </c>
      <c r="F59" s="40"/>
      <c r="G59" s="39"/>
      <c r="H59" s="15"/>
      <c r="I59" s="101">
        <v>8.9</v>
      </c>
      <c r="J59" s="23">
        <v>2.8</v>
      </c>
      <c r="K59" s="79"/>
      <c r="L59" s="15">
        <f t="shared" si="4"/>
        <v>11.7</v>
      </c>
      <c r="M59" s="165"/>
      <c r="N59" s="23">
        <v>70</v>
      </c>
      <c r="O59" s="23"/>
      <c r="P59" s="5">
        <f t="shared" si="1"/>
        <v>70</v>
      </c>
      <c r="Q59" s="60">
        <f t="shared" si="12"/>
        <v>328.4</v>
      </c>
      <c r="R59" s="23">
        <f t="shared" si="13"/>
        <v>281.60000000000002</v>
      </c>
      <c r="S59" s="79">
        <f t="shared" si="5"/>
        <v>45</v>
      </c>
      <c r="T59" s="76">
        <f t="shared" si="3"/>
        <v>655</v>
      </c>
    </row>
    <row r="60" spans="1:20" ht="15.75" x14ac:dyDescent="0.25">
      <c r="A60" s="206" t="s">
        <v>64</v>
      </c>
      <c r="B60" s="101">
        <v>122.1</v>
      </c>
      <c r="C60" s="23">
        <v>55.4</v>
      </c>
      <c r="D60" s="23"/>
      <c r="E60" s="45">
        <f t="shared" si="0"/>
        <v>177.5</v>
      </c>
      <c r="F60" s="40"/>
      <c r="G60" s="39"/>
      <c r="H60" s="15"/>
      <c r="I60" s="101">
        <v>2.4</v>
      </c>
      <c r="J60" s="23">
        <v>0.8</v>
      </c>
      <c r="K60" s="79"/>
      <c r="L60" s="15">
        <f t="shared" si="4"/>
        <v>3.2</v>
      </c>
      <c r="M60" s="165"/>
      <c r="N60" s="23">
        <v>6.4</v>
      </c>
      <c r="O60" s="23"/>
      <c r="P60" s="5">
        <f t="shared" si="1"/>
        <v>6.4</v>
      </c>
      <c r="Q60" s="60">
        <f t="shared" si="12"/>
        <v>124.5</v>
      </c>
      <c r="R60" s="23">
        <f t="shared" si="13"/>
        <v>62.6</v>
      </c>
      <c r="S60" s="79">
        <f t="shared" si="5"/>
        <v>0</v>
      </c>
      <c r="T60" s="76">
        <f t="shared" si="3"/>
        <v>187.1</v>
      </c>
    </row>
    <row r="61" spans="1:20" ht="15.75" x14ac:dyDescent="0.25">
      <c r="A61" s="206" t="s">
        <v>100</v>
      </c>
      <c r="B61" s="101">
        <v>125.6</v>
      </c>
      <c r="C61" s="23">
        <v>83.9</v>
      </c>
      <c r="D61" s="23"/>
      <c r="E61" s="45">
        <f t="shared" si="0"/>
        <v>209.5</v>
      </c>
      <c r="F61" s="40"/>
      <c r="G61" s="39"/>
      <c r="H61" s="15"/>
      <c r="I61" s="101">
        <v>52.2</v>
      </c>
      <c r="J61" s="23">
        <v>18.5</v>
      </c>
      <c r="K61" s="79">
        <v>0.5</v>
      </c>
      <c r="L61" s="15">
        <f t="shared" si="4"/>
        <v>71.2</v>
      </c>
      <c r="M61" s="165"/>
      <c r="N61" s="23">
        <v>33.700000000000003</v>
      </c>
      <c r="O61" s="23">
        <v>2</v>
      </c>
      <c r="P61" s="5">
        <f t="shared" si="1"/>
        <v>35.700000000000003</v>
      </c>
      <c r="Q61" s="60">
        <f t="shared" si="12"/>
        <v>177.8</v>
      </c>
      <c r="R61" s="23">
        <f t="shared" si="13"/>
        <v>136.10000000000002</v>
      </c>
      <c r="S61" s="79">
        <f t="shared" si="5"/>
        <v>2.5</v>
      </c>
      <c r="T61" s="76">
        <f>SUM(Q61:S61)</f>
        <v>316.40000000000003</v>
      </c>
    </row>
    <row r="62" spans="1:20" ht="15.75" x14ac:dyDescent="0.25">
      <c r="A62" s="206" t="s">
        <v>76</v>
      </c>
      <c r="B62" s="101">
        <v>144.9</v>
      </c>
      <c r="C62" s="23">
        <v>131.1</v>
      </c>
      <c r="D62" s="23">
        <v>17</v>
      </c>
      <c r="E62" s="45">
        <f t="shared" si="0"/>
        <v>293</v>
      </c>
      <c r="F62" s="40"/>
      <c r="G62" s="39"/>
      <c r="H62" s="15"/>
      <c r="I62" s="38"/>
      <c r="J62" s="33"/>
      <c r="K62" s="78"/>
      <c r="L62" s="15"/>
      <c r="M62" s="101">
        <v>6</v>
      </c>
      <c r="N62" s="23">
        <v>27</v>
      </c>
      <c r="O62" s="23">
        <v>9.3000000000000007</v>
      </c>
      <c r="P62" s="5">
        <f t="shared" si="1"/>
        <v>42.3</v>
      </c>
      <c r="Q62" s="60">
        <f t="shared" si="12"/>
        <v>150.9</v>
      </c>
      <c r="R62" s="23">
        <f t="shared" si="13"/>
        <v>158.1</v>
      </c>
      <c r="S62" s="79">
        <f t="shared" si="5"/>
        <v>26.3</v>
      </c>
      <c r="T62" s="76">
        <f t="shared" si="3"/>
        <v>335.3</v>
      </c>
    </row>
    <row r="63" spans="1:20" ht="15.75" x14ac:dyDescent="0.25">
      <c r="A63" s="206" t="s">
        <v>55</v>
      </c>
      <c r="B63" s="101">
        <v>82.3</v>
      </c>
      <c r="C63" s="23">
        <v>83.6</v>
      </c>
      <c r="D63" s="23"/>
      <c r="E63" s="143">
        <f t="shared" si="0"/>
        <v>165.89999999999998</v>
      </c>
      <c r="F63" s="40"/>
      <c r="G63" s="39"/>
      <c r="H63" s="95"/>
      <c r="I63" s="38"/>
      <c r="J63" s="33"/>
      <c r="K63" s="78"/>
      <c r="L63" s="78"/>
      <c r="M63" s="165"/>
      <c r="N63" s="23">
        <v>1.4</v>
      </c>
      <c r="O63" s="23"/>
      <c r="P63" s="13">
        <f t="shared" si="1"/>
        <v>1.4</v>
      </c>
      <c r="Q63" s="61">
        <f t="shared" si="12"/>
        <v>82.3</v>
      </c>
      <c r="R63" s="24">
        <f t="shared" si="13"/>
        <v>85</v>
      </c>
      <c r="S63" s="79">
        <f t="shared" si="5"/>
        <v>0</v>
      </c>
      <c r="T63" s="80">
        <f t="shared" si="3"/>
        <v>167.3</v>
      </c>
    </row>
    <row r="64" spans="1:20" ht="15.75" x14ac:dyDescent="0.25">
      <c r="A64" s="206" t="s">
        <v>53</v>
      </c>
      <c r="B64" s="101">
        <v>118.1</v>
      </c>
      <c r="C64" s="23">
        <v>61.9</v>
      </c>
      <c r="D64" s="23"/>
      <c r="E64" s="143">
        <f t="shared" si="0"/>
        <v>180</v>
      </c>
      <c r="F64" s="40"/>
      <c r="G64" s="39"/>
      <c r="H64" s="95"/>
      <c r="I64" s="38"/>
      <c r="J64" s="33"/>
      <c r="K64" s="78"/>
      <c r="L64" s="78"/>
      <c r="M64" s="165"/>
      <c r="N64" s="23">
        <v>0.5</v>
      </c>
      <c r="O64" s="23"/>
      <c r="P64" s="13">
        <f t="shared" si="1"/>
        <v>0.5</v>
      </c>
      <c r="Q64" s="61">
        <f t="shared" si="12"/>
        <v>118.1</v>
      </c>
      <c r="R64" s="24">
        <f t="shared" si="13"/>
        <v>62.4</v>
      </c>
      <c r="S64" s="79">
        <f t="shared" si="5"/>
        <v>0</v>
      </c>
      <c r="T64" s="80">
        <f t="shared" si="3"/>
        <v>180.5</v>
      </c>
    </row>
    <row r="65" spans="1:20" ht="15.75" x14ac:dyDescent="0.25">
      <c r="A65" s="206" t="s">
        <v>56</v>
      </c>
      <c r="B65" s="101">
        <v>153</v>
      </c>
      <c r="C65" s="23">
        <v>109.2</v>
      </c>
      <c r="D65" s="23">
        <v>30</v>
      </c>
      <c r="E65" s="143">
        <f t="shared" si="0"/>
        <v>292.2</v>
      </c>
      <c r="F65" s="40"/>
      <c r="G65" s="39"/>
      <c r="H65" s="95"/>
      <c r="I65" s="38"/>
      <c r="J65" s="33"/>
      <c r="K65" s="78"/>
      <c r="L65" s="78"/>
      <c r="M65" s="165"/>
      <c r="N65" s="23">
        <v>0.9</v>
      </c>
      <c r="O65" s="23"/>
      <c r="P65" s="13">
        <f>SUM(M65:O65)</f>
        <v>0.9</v>
      </c>
      <c r="Q65" s="61">
        <f t="shared" si="12"/>
        <v>153</v>
      </c>
      <c r="R65" s="24">
        <f t="shared" si="13"/>
        <v>110.10000000000001</v>
      </c>
      <c r="S65" s="79">
        <f t="shared" si="5"/>
        <v>30</v>
      </c>
      <c r="T65" s="80">
        <f>SUM(Q65:S65)</f>
        <v>293.10000000000002</v>
      </c>
    </row>
    <row r="66" spans="1:20" ht="15.75" x14ac:dyDescent="0.25">
      <c r="A66" s="206" t="s">
        <v>70</v>
      </c>
      <c r="B66" s="101">
        <v>103.6</v>
      </c>
      <c r="C66" s="23">
        <v>81.5</v>
      </c>
      <c r="D66" s="23">
        <v>1.2</v>
      </c>
      <c r="E66" s="143">
        <f t="shared" si="0"/>
        <v>186.29999999999998</v>
      </c>
      <c r="F66" s="40"/>
      <c r="G66" s="39"/>
      <c r="H66" s="95"/>
      <c r="I66" s="38"/>
      <c r="J66" s="33"/>
      <c r="K66" s="78"/>
      <c r="L66" s="78"/>
      <c r="M66" s="165"/>
      <c r="N66" s="23">
        <v>0.9</v>
      </c>
      <c r="O66" s="33"/>
      <c r="P66" s="13">
        <f>SUM(M66:O66)</f>
        <v>0.9</v>
      </c>
      <c r="Q66" s="61">
        <f t="shared" si="12"/>
        <v>103.6</v>
      </c>
      <c r="R66" s="24">
        <f t="shared" si="13"/>
        <v>82.4</v>
      </c>
      <c r="S66" s="79">
        <f t="shared" si="5"/>
        <v>1.2</v>
      </c>
      <c r="T66" s="80">
        <f>SUM(Q66:S66)</f>
        <v>187.2</v>
      </c>
    </row>
    <row r="67" spans="1:20" s="77" customFormat="1" ht="15.75" x14ac:dyDescent="0.25">
      <c r="A67" s="206" t="s">
        <v>54</v>
      </c>
      <c r="B67" s="101">
        <v>133</v>
      </c>
      <c r="C67" s="23">
        <v>115.1</v>
      </c>
      <c r="D67" s="23">
        <v>8.5</v>
      </c>
      <c r="E67" s="143">
        <f t="shared" si="0"/>
        <v>256.60000000000002</v>
      </c>
      <c r="F67" s="40"/>
      <c r="G67" s="39"/>
      <c r="H67" s="95"/>
      <c r="I67" s="38"/>
      <c r="J67" s="33"/>
      <c r="K67" s="33"/>
      <c r="L67" s="78"/>
      <c r="M67" s="165"/>
      <c r="N67" s="23">
        <v>0.9</v>
      </c>
      <c r="O67" s="33"/>
      <c r="P67" s="15">
        <f>SUM(M67:O67)</f>
        <v>0.9</v>
      </c>
      <c r="Q67" s="101">
        <f t="shared" si="12"/>
        <v>133</v>
      </c>
      <c r="R67" s="23">
        <f t="shared" si="13"/>
        <v>116</v>
      </c>
      <c r="S67" s="79">
        <f t="shared" si="5"/>
        <v>8.5</v>
      </c>
      <c r="T67" s="76">
        <f>SUM(Q67:S67)</f>
        <v>257.5</v>
      </c>
    </row>
    <row r="68" spans="1:20" ht="15.75" x14ac:dyDescent="0.25">
      <c r="A68" s="206" t="s">
        <v>57</v>
      </c>
      <c r="B68" s="101">
        <v>74.3</v>
      </c>
      <c r="C68" s="23">
        <v>68.2</v>
      </c>
      <c r="D68" s="23"/>
      <c r="E68" s="143">
        <f t="shared" si="0"/>
        <v>142.5</v>
      </c>
      <c r="F68" s="40"/>
      <c r="G68" s="39"/>
      <c r="H68" s="95"/>
      <c r="I68" s="38"/>
      <c r="J68" s="33"/>
      <c r="K68" s="78"/>
      <c r="L68" s="78"/>
      <c r="M68" s="165"/>
      <c r="N68" s="23"/>
      <c r="O68" s="33"/>
      <c r="P68" s="13">
        <f>SUM(M68:O68)</f>
        <v>0</v>
      </c>
      <c r="Q68" s="61">
        <f t="shared" si="12"/>
        <v>74.3</v>
      </c>
      <c r="R68" s="24">
        <f t="shared" si="13"/>
        <v>68.2</v>
      </c>
      <c r="S68" s="79">
        <f t="shared" si="5"/>
        <v>0</v>
      </c>
      <c r="T68" s="80">
        <f>SUM(Q68:S68)</f>
        <v>142.5</v>
      </c>
    </row>
    <row r="69" spans="1:20" ht="16.5" thickBot="1" x14ac:dyDescent="0.3">
      <c r="A69" s="206" t="s">
        <v>72</v>
      </c>
      <c r="B69" s="101">
        <v>107.6</v>
      </c>
      <c r="C69" s="23">
        <v>74.3</v>
      </c>
      <c r="D69" s="23">
        <v>35</v>
      </c>
      <c r="E69" s="143">
        <f t="shared" si="0"/>
        <v>216.89999999999998</v>
      </c>
      <c r="F69" s="40"/>
      <c r="G69" s="39"/>
      <c r="H69" s="95"/>
      <c r="I69" s="38"/>
      <c r="J69" s="33"/>
      <c r="K69" s="78"/>
      <c r="L69" s="78"/>
      <c r="M69" s="165"/>
      <c r="N69" s="23">
        <v>8.5</v>
      </c>
      <c r="O69" s="23">
        <v>2</v>
      </c>
      <c r="P69" s="13">
        <f>SUM(M69:O69)</f>
        <v>10.5</v>
      </c>
      <c r="Q69" s="61">
        <f t="shared" si="12"/>
        <v>107.6</v>
      </c>
      <c r="R69" s="24">
        <f t="shared" si="13"/>
        <v>82.8</v>
      </c>
      <c r="S69" s="79">
        <f t="shared" si="5"/>
        <v>37</v>
      </c>
      <c r="T69" s="80">
        <f>SUM(Q69:S69)</f>
        <v>227.39999999999998</v>
      </c>
    </row>
    <row r="70" spans="1:20" ht="15" thickBot="1" x14ac:dyDescent="0.25">
      <c r="A70" s="116" t="s">
        <v>3</v>
      </c>
      <c r="B70" s="115">
        <f t="shared" ref="B70:P70" si="14">SUM(B10:B69)</f>
        <v>7522.300000000002</v>
      </c>
      <c r="C70" s="97">
        <f>SUM(C10:C69)</f>
        <v>5594.4</v>
      </c>
      <c r="D70" s="97">
        <f>SUM(D10:D69)</f>
        <v>520.79999999999995</v>
      </c>
      <c r="E70" s="98">
        <f>SUM(E10:E69)</f>
        <v>13637.499999999998</v>
      </c>
      <c r="F70" s="99">
        <f t="shared" si="14"/>
        <v>35.299999999999997</v>
      </c>
      <c r="G70" s="97">
        <f t="shared" si="14"/>
        <v>12.2</v>
      </c>
      <c r="H70" s="100">
        <f t="shared" si="14"/>
        <v>47.5</v>
      </c>
      <c r="I70" s="84">
        <f t="shared" si="14"/>
        <v>11842.100000000002</v>
      </c>
      <c r="J70" s="20">
        <f t="shared" si="14"/>
        <v>4133.4000000000015</v>
      </c>
      <c r="K70" s="20">
        <f t="shared" si="14"/>
        <v>24.000000000000007</v>
      </c>
      <c r="L70" s="85">
        <f t="shared" si="14"/>
        <v>15999.500000000007</v>
      </c>
      <c r="M70" s="96">
        <f>SUM(M10:M69)</f>
        <v>6.9</v>
      </c>
      <c r="N70" s="97">
        <f>SUM(N10:N69)</f>
        <v>1466.7000000000007</v>
      </c>
      <c r="O70" s="97">
        <f t="shared" si="14"/>
        <v>70</v>
      </c>
      <c r="P70" s="98">
        <f t="shared" si="14"/>
        <v>1543.6000000000004</v>
      </c>
      <c r="Q70" s="96">
        <f>SUM(Q10:Q69)</f>
        <v>19406.599999999991</v>
      </c>
      <c r="R70" s="97">
        <f>SUM(R10:R69)</f>
        <v>11206.7</v>
      </c>
      <c r="S70" s="100">
        <f>SUM(S10:S69)</f>
        <v>614.80000000000007</v>
      </c>
      <c r="T70" s="86">
        <f>SUM(T10:T69)</f>
        <v>31228.099999999988</v>
      </c>
    </row>
    <row r="73" spans="1:20" ht="15.75" x14ac:dyDescent="0.25">
      <c r="B73" s="28"/>
      <c r="F73" s="28" t="s">
        <v>46</v>
      </c>
    </row>
  </sheetData>
  <mergeCells count="26">
    <mergeCell ref="T8:T9"/>
    <mergeCell ref="R8:R9"/>
    <mergeCell ref="S8:S9"/>
    <mergeCell ref="Q7:T7"/>
    <mergeCell ref="Q8:Q9"/>
    <mergeCell ref="A5:S5"/>
    <mergeCell ref="A7:A9"/>
    <mergeCell ref="F7:H7"/>
    <mergeCell ref="B8:B9"/>
    <mergeCell ref="C8:C9"/>
    <mergeCell ref="G8:G9"/>
    <mergeCell ref="H8:H9"/>
    <mergeCell ref="L8:L9"/>
    <mergeCell ref="P8:P9"/>
    <mergeCell ref="B7:E7"/>
    <mergeCell ref="K8:K9"/>
    <mergeCell ref="M7:P7"/>
    <mergeCell ref="O8:O9"/>
    <mergeCell ref="I8:I9"/>
    <mergeCell ref="J8:J9"/>
    <mergeCell ref="I7:L7"/>
    <mergeCell ref="D8:D9"/>
    <mergeCell ref="M8:M9"/>
    <mergeCell ref="N8:N9"/>
    <mergeCell ref="E8:E9"/>
    <mergeCell ref="F8:F9"/>
  </mergeCells>
  <phoneticPr fontId="2" type="noConversion"/>
  <pageMargins left="7.874015748031496E-2" right="0" top="0.98425196850393704" bottom="0.19685039370078741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2"/>
  <sheetViews>
    <sheetView workbookViewId="0">
      <selection activeCell="H2" sqref="H2"/>
    </sheetView>
  </sheetViews>
  <sheetFormatPr defaultRowHeight="12.75" x14ac:dyDescent="0.2"/>
  <cols>
    <col min="1" max="1" width="22.140625" customWidth="1"/>
    <col min="2" max="2" width="9.42578125" customWidth="1"/>
    <col min="3" max="3" width="8.7109375" customWidth="1"/>
    <col min="4" max="4" width="11.42578125" customWidth="1"/>
    <col min="5" max="5" width="9" customWidth="1"/>
    <col min="6" max="6" width="9.5703125" customWidth="1"/>
    <col min="7" max="7" width="11.140625" customWidth="1"/>
    <col min="8" max="8" width="8.7109375" customWidth="1"/>
    <col min="9" max="9" width="8.140625" customWidth="1"/>
    <col min="10" max="10" width="9.28515625" customWidth="1"/>
    <col min="11" max="11" width="8.28515625" customWidth="1"/>
    <col min="12" max="12" width="9.42578125" customWidth="1"/>
    <col min="13" max="13" width="8.7109375" customWidth="1"/>
    <col min="14" max="14" width="10" customWidth="1"/>
  </cols>
  <sheetData>
    <row r="1" spans="1:20" ht="15" x14ac:dyDescent="0.25">
      <c r="H1" s="1" t="s">
        <v>14</v>
      </c>
      <c r="I1" s="1"/>
      <c r="J1" s="1"/>
      <c r="K1" s="1"/>
      <c r="L1" s="1"/>
      <c r="M1" s="21"/>
    </row>
    <row r="2" spans="1:20" ht="15" x14ac:dyDescent="0.25">
      <c r="H2" s="1" t="s">
        <v>131</v>
      </c>
      <c r="I2" s="1"/>
      <c r="J2" s="1"/>
      <c r="K2" s="1"/>
      <c r="L2" s="1"/>
      <c r="M2" s="21"/>
    </row>
    <row r="3" spans="1:20" ht="15" x14ac:dyDescent="0.25">
      <c r="H3" s="22" t="s">
        <v>40</v>
      </c>
      <c r="I3" s="1"/>
      <c r="J3" s="1"/>
      <c r="K3" s="1"/>
      <c r="L3" s="1"/>
      <c r="M3" s="21"/>
    </row>
    <row r="5" spans="1:20" ht="15.75" x14ac:dyDescent="0.25">
      <c r="A5" s="263" t="s">
        <v>116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5"/>
      <c r="P5" s="25"/>
      <c r="Q5" s="25"/>
      <c r="R5" s="25"/>
      <c r="S5" s="25"/>
      <c r="T5" s="25"/>
    </row>
    <row r="6" spans="1:20" ht="16.5" thickBot="1" x14ac:dyDescent="0.3">
      <c r="L6" s="28"/>
      <c r="M6" s="28"/>
      <c r="N6" s="28"/>
    </row>
    <row r="7" spans="1:20" ht="15" thickBot="1" x14ac:dyDescent="0.25">
      <c r="A7" s="308" t="s">
        <v>8</v>
      </c>
      <c r="B7" s="294" t="s">
        <v>45</v>
      </c>
      <c r="C7" s="300"/>
      <c r="D7" s="295"/>
      <c r="E7" s="296"/>
      <c r="F7" s="297"/>
      <c r="G7" s="285" t="s">
        <v>75</v>
      </c>
      <c r="H7" s="285"/>
      <c r="I7" s="286"/>
      <c r="J7" s="294" t="s">
        <v>3</v>
      </c>
      <c r="K7" s="300"/>
      <c r="L7" s="295"/>
      <c r="M7" s="295"/>
      <c r="N7" s="297"/>
    </row>
    <row r="8" spans="1:20" ht="12.75" customHeight="1" x14ac:dyDescent="0.2">
      <c r="A8" s="309"/>
      <c r="B8" s="256" t="s">
        <v>1</v>
      </c>
      <c r="C8" s="258" t="s">
        <v>71</v>
      </c>
      <c r="D8" s="258" t="s">
        <v>7</v>
      </c>
      <c r="E8" s="258" t="s">
        <v>6</v>
      </c>
      <c r="F8" s="260" t="s">
        <v>3</v>
      </c>
      <c r="G8" s="250" t="s">
        <v>7</v>
      </c>
      <c r="H8" s="258" t="s">
        <v>2</v>
      </c>
      <c r="I8" s="260" t="s">
        <v>3</v>
      </c>
      <c r="J8" s="256" t="s">
        <v>1</v>
      </c>
      <c r="K8" s="258" t="s">
        <v>58</v>
      </c>
      <c r="L8" s="258" t="s">
        <v>7</v>
      </c>
      <c r="M8" s="260" t="s">
        <v>2</v>
      </c>
      <c r="N8" s="248" t="s">
        <v>3</v>
      </c>
    </row>
    <row r="9" spans="1:20" ht="28.5" customHeight="1" thickBot="1" x14ac:dyDescent="0.25">
      <c r="A9" s="310"/>
      <c r="B9" s="257"/>
      <c r="C9" s="307"/>
      <c r="D9" s="259"/>
      <c r="E9" s="307"/>
      <c r="F9" s="305"/>
      <c r="G9" s="303"/>
      <c r="H9" s="304"/>
      <c r="I9" s="305"/>
      <c r="J9" s="306"/>
      <c r="K9" s="307"/>
      <c r="L9" s="304"/>
      <c r="M9" s="305"/>
      <c r="N9" s="302"/>
    </row>
    <row r="10" spans="1:20" ht="18" customHeight="1" x14ac:dyDescent="0.2">
      <c r="A10" s="81" t="s">
        <v>15</v>
      </c>
      <c r="B10" s="144">
        <v>55</v>
      </c>
      <c r="C10" s="145">
        <v>16.8</v>
      </c>
      <c r="D10" s="140">
        <v>52.5</v>
      </c>
      <c r="E10" s="14">
        <v>21.1</v>
      </c>
      <c r="F10" s="8">
        <f t="shared" ref="F10:F35" si="0">SUM(B10:E10)</f>
        <v>145.4</v>
      </c>
      <c r="G10" s="157"/>
      <c r="H10" s="7"/>
      <c r="I10" s="14">
        <f t="shared" ref="I10:I34" si="1">SUM(G10:H10)</f>
        <v>0</v>
      </c>
      <c r="J10" s="64">
        <f>B10</f>
        <v>55</v>
      </c>
      <c r="K10" s="139">
        <f>C10</f>
        <v>16.8</v>
      </c>
      <c r="L10" s="140">
        <f>D10+G10</f>
        <v>52.5</v>
      </c>
      <c r="M10" s="141">
        <f>E10+H10</f>
        <v>21.1</v>
      </c>
      <c r="N10" s="142">
        <f>SUM(J10:M10)</f>
        <v>145.4</v>
      </c>
    </row>
    <row r="11" spans="1:20" ht="16.5" customHeight="1" x14ac:dyDescent="0.25">
      <c r="A11" s="82" t="s">
        <v>16</v>
      </c>
      <c r="B11" s="146">
        <v>59.6</v>
      </c>
      <c r="C11" s="145">
        <v>18.100000000000001</v>
      </c>
      <c r="D11" s="23">
        <v>76.8</v>
      </c>
      <c r="E11" s="15">
        <v>22.6</v>
      </c>
      <c r="F11" s="8">
        <f t="shared" si="0"/>
        <v>177.1</v>
      </c>
      <c r="G11" s="11"/>
      <c r="H11" s="4"/>
      <c r="I11" s="15">
        <f t="shared" si="1"/>
        <v>0</v>
      </c>
      <c r="J11" s="16">
        <f t="shared" ref="J11:J35" si="2">B11</f>
        <v>59.6</v>
      </c>
      <c r="K11" s="52">
        <f>C11</f>
        <v>18.100000000000001</v>
      </c>
      <c r="L11" s="17">
        <f t="shared" ref="L11:L35" si="3">D11+G11</f>
        <v>76.8</v>
      </c>
      <c r="M11" s="74">
        <f t="shared" ref="M11:M34" si="4">E11+H11</f>
        <v>22.6</v>
      </c>
      <c r="N11" s="87">
        <f t="shared" ref="N11:N34" si="5">SUM(J11:M11)</f>
        <v>177.1</v>
      </c>
    </row>
    <row r="12" spans="1:20" ht="15" x14ac:dyDescent="0.25">
      <c r="A12" s="82" t="s">
        <v>17</v>
      </c>
      <c r="B12" s="146">
        <v>75.099999999999994</v>
      </c>
      <c r="C12" s="145">
        <v>23</v>
      </c>
      <c r="D12" s="147">
        <v>99.4</v>
      </c>
      <c r="E12" s="92">
        <v>19.5</v>
      </c>
      <c r="F12" s="8">
        <f t="shared" si="0"/>
        <v>217</v>
      </c>
      <c r="G12" s="11">
        <v>0.7</v>
      </c>
      <c r="H12" s="4"/>
      <c r="I12" s="15">
        <f t="shared" si="1"/>
        <v>0.7</v>
      </c>
      <c r="J12" s="16">
        <f t="shared" si="2"/>
        <v>75.099999999999994</v>
      </c>
      <c r="K12" s="52">
        <f t="shared" ref="K12:K34" si="6">C12</f>
        <v>23</v>
      </c>
      <c r="L12" s="17">
        <f t="shared" si="3"/>
        <v>100.10000000000001</v>
      </c>
      <c r="M12" s="74">
        <f t="shared" si="4"/>
        <v>19.5</v>
      </c>
      <c r="N12" s="87">
        <f t="shared" si="5"/>
        <v>217.7</v>
      </c>
    </row>
    <row r="13" spans="1:20" ht="15" x14ac:dyDescent="0.25">
      <c r="A13" s="82" t="s">
        <v>44</v>
      </c>
      <c r="B13" s="146">
        <v>53.1</v>
      </c>
      <c r="C13" s="145">
        <v>16.2</v>
      </c>
      <c r="D13" s="93">
        <v>92</v>
      </c>
      <c r="E13" s="92">
        <v>35.5</v>
      </c>
      <c r="F13" s="8">
        <f t="shared" si="0"/>
        <v>196.8</v>
      </c>
      <c r="G13" s="11">
        <v>0.3</v>
      </c>
      <c r="H13" s="4"/>
      <c r="I13" s="15">
        <f t="shared" si="1"/>
        <v>0.3</v>
      </c>
      <c r="J13" s="16">
        <f t="shared" si="2"/>
        <v>53.1</v>
      </c>
      <c r="K13" s="52">
        <f t="shared" si="6"/>
        <v>16.2</v>
      </c>
      <c r="L13" s="17">
        <f t="shared" si="3"/>
        <v>92.3</v>
      </c>
      <c r="M13" s="74">
        <f t="shared" si="4"/>
        <v>35.5</v>
      </c>
      <c r="N13" s="87">
        <f t="shared" si="5"/>
        <v>197.1</v>
      </c>
    </row>
    <row r="14" spans="1:20" ht="15" x14ac:dyDescent="0.25">
      <c r="A14" s="82" t="s">
        <v>18</v>
      </c>
      <c r="B14" s="146">
        <v>58.1</v>
      </c>
      <c r="C14" s="145">
        <v>17.8</v>
      </c>
      <c r="D14" s="147">
        <v>60.1</v>
      </c>
      <c r="E14" s="15">
        <v>38.200000000000003</v>
      </c>
      <c r="F14" s="8">
        <f t="shared" si="0"/>
        <v>174.2</v>
      </c>
      <c r="G14" s="11">
        <v>1.8</v>
      </c>
      <c r="H14" s="4"/>
      <c r="I14" s="15">
        <f t="shared" si="1"/>
        <v>1.8</v>
      </c>
      <c r="J14" s="16">
        <f t="shared" si="2"/>
        <v>58.1</v>
      </c>
      <c r="K14" s="52">
        <f t="shared" si="6"/>
        <v>17.8</v>
      </c>
      <c r="L14" s="17">
        <f t="shared" si="3"/>
        <v>61.9</v>
      </c>
      <c r="M14" s="74">
        <f t="shared" si="4"/>
        <v>38.200000000000003</v>
      </c>
      <c r="N14" s="87">
        <f t="shared" si="5"/>
        <v>176</v>
      </c>
    </row>
    <row r="15" spans="1:20" ht="15" x14ac:dyDescent="0.25">
      <c r="A15" s="82" t="s">
        <v>19</v>
      </c>
      <c r="B15" s="146">
        <v>99</v>
      </c>
      <c r="C15" s="145">
        <v>30.1</v>
      </c>
      <c r="D15" s="147">
        <v>157</v>
      </c>
      <c r="E15" s="15">
        <v>30</v>
      </c>
      <c r="F15" s="8">
        <f t="shared" si="0"/>
        <v>316.10000000000002</v>
      </c>
      <c r="G15" s="11">
        <v>2</v>
      </c>
      <c r="H15" s="4"/>
      <c r="I15" s="15">
        <f t="shared" si="1"/>
        <v>2</v>
      </c>
      <c r="J15" s="16">
        <f t="shared" si="2"/>
        <v>99</v>
      </c>
      <c r="K15" s="52">
        <f t="shared" si="6"/>
        <v>30.1</v>
      </c>
      <c r="L15" s="17">
        <f t="shared" si="3"/>
        <v>159</v>
      </c>
      <c r="M15" s="74">
        <f t="shared" si="4"/>
        <v>30</v>
      </c>
      <c r="N15" s="87">
        <f t="shared" si="5"/>
        <v>318.10000000000002</v>
      </c>
    </row>
    <row r="16" spans="1:20" ht="15" x14ac:dyDescent="0.25">
      <c r="A16" s="82" t="s">
        <v>20</v>
      </c>
      <c r="B16" s="146">
        <v>63.9</v>
      </c>
      <c r="C16" s="145">
        <v>19.5</v>
      </c>
      <c r="D16" s="147">
        <v>38.1</v>
      </c>
      <c r="E16" s="15">
        <v>8.1</v>
      </c>
      <c r="F16" s="8">
        <f t="shared" si="0"/>
        <v>129.6</v>
      </c>
      <c r="G16" s="11">
        <v>5</v>
      </c>
      <c r="H16" s="4"/>
      <c r="I16" s="15">
        <f t="shared" si="1"/>
        <v>5</v>
      </c>
      <c r="J16" s="16">
        <f t="shared" si="2"/>
        <v>63.9</v>
      </c>
      <c r="K16" s="52">
        <f t="shared" si="6"/>
        <v>19.5</v>
      </c>
      <c r="L16" s="17">
        <f t="shared" si="3"/>
        <v>43.1</v>
      </c>
      <c r="M16" s="74">
        <f t="shared" si="4"/>
        <v>8.1</v>
      </c>
      <c r="N16" s="87">
        <f t="shared" si="5"/>
        <v>134.6</v>
      </c>
    </row>
    <row r="17" spans="1:14" ht="27.75" customHeight="1" x14ac:dyDescent="0.2">
      <c r="A17" s="82" t="s">
        <v>21</v>
      </c>
      <c r="B17" s="146">
        <v>65.099999999999994</v>
      </c>
      <c r="C17" s="145">
        <v>20.2</v>
      </c>
      <c r="D17" s="148">
        <v>102.2</v>
      </c>
      <c r="E17" s="15">
        <v>49.6</v>
      </c>
      <c r="F17" s="8">
        <f t="shared" si="0"/>
        <v>237.1</v>
      </c>
      <c r="G17" s="11"/>
      <c r="H17" s="4"/>
      <c r="I17" s="15">
        <f t="shared" si="1"/>
        <v>0</v>
      </c>
      <c r="J17" s="64">
        <f t="shared" si="2"/>
        <v>65.099999999999994</v>
      </c>
      <c r="K17" s="139">
        <f t="shared" si="6"/>
        <v>20.2</v>
      </c>
      <c r="L17" s="140">
        <f t="shared" si="3"/>
        <v>102.2</v>
      </c>
      <c r="M17" s="141">
        <f t="shared" si="4"/>
        <v>49.6</v>
      </c>
      <c r="N17" s="142">
        <f t="shared" si="5"/>
        <v>237.1</v>
      </c>
    </row>
    <row r="18" spans="1:14" ht="15" x14ac:dyDescent="0.25">
      <c r="A18" s="82" t="s">
        <v>22</v>
      </c>
      <c r="B18" s="146">
        <v>153.4</v>
      </c>
      <c r="C18" s="145">
        <v>46.8</v>
      </c>
      <c r="D18" s="147">
        <v>202.1</v>
      </c>
      <c r="E18" s="15">
        <v>141.5</v>
      </c>
      <c r="F18" s="8">
        <f t="shared" si="0"/>
        <v>543.79999999999995</v>
      </c>
      <c r="G18" s="11"/>
      <c r="H18" s="4"/>
      <c r="I18" s="15">
        <f t="shared" si="1"/>
        <v>0</v>
      </c>
      <c r="J18" s="16">
        <f t="shared" si="2"/>
        <v>153.4</v>
      </c>
      <c r="K18" s="52">
        <f t="shared" si="6"/>
        <v>46.8</v>
      </c>
      <c r="L18" s="17">
        <f t="shared" si="3"/>
        <v>202.1</v>
      </c>
      <c r="M18" s="74">
        <f t="shared" si="4"/>
        <v>141.5</v>
      </c>
      <c r="N18" s="87">
        <f t="shared" si="5"/>
        <v>543.79999999999995</v>
      </c>
    </row>
    <row r="19" spans="1:14" ht="15" x14ac:dyDescent="0.25">
      <c r="A19" s="82" t="s">
        <v>23</v>
      </c>
      <c r="B19" s="146">
        <v>58.6</v>
      </c>
      <c r="C19" s="145">
        <v>17.899999999999999</v>
      </c>
      <c r="D19" s="23">
        <v>39.799999999999997</v>
      </c>
      <c r="E19" s="15">
        <v>9.9</v>
      </c>
      <c r="F19" s="8">
        <f t="shared" si="0"/>
        <v>126.2</v>
      </c>
      <c r="G19" s="11"/>
      <c r="H19" s="4"/>
      <c r="I19" s="15">
        <f t="shared" si="1"/>
        <v>0</v>
      </c>
      <c r="J19" s="16">
        <f t="shared" si="2"/>
        <v>58.6</v>
      </c>
      <c r="K19" s="52">
        <f t="shared" si="6"/>
        <v>17.899999999999999</v>
      </c>
      <c r="L19" s="17">
        <f t="shared" si="3"/>
        <v>39.799999999999997</v>
      </c>
      <c r="M19" s="74">
        <f t="shared" si="4"/>
        <v>9.9</v>
      </c>
      <c r="N19" s="87">
        <f t="shared" si="5"/>
        <v>126.2</v>
      </c>
    </row>
    <row r="20" spans="1:14" ht="15" x14ac:dyDescent="0.25">
      <c r="A20" s="121" t="s">
        <v>24</v>
      </c>
      <c r="B20" s="149">
        <v>85.7</v>
      </c>
      <c r="C20" s="150">
        <v>26.1</v>
      </c>
      <c r="D20" s="93">
        <v>137.9</v>
      </c>
      <c r="E20" s="92">
        <v>33</v>
      </c>
      <c r="F20" s="161">
        <f t="shared" si="0"/>
        <v>282.70000000000005</v>
      </c>
      <c r="G20" s="11"/>
      <c r="H20" s="4"/>
      <c r="I20" s="15">
        <f t="shared" si="1"/>
        <v>0</v>
      </c>
      <c r="J20" s="16">
        <f t="shared" si="2"/>
        <v>85.7</v>
      </c>
      <c r="K20" s="52">
        <f t="shared" si="6"/>
        <v>26.1</v>
      </c>
      <c r="L20" s="17">
        <f t="shared" si="3"/>
        <v>137.9</v>
      </c>
      <c r="M20" s="74">
        <f t="shared" si="4"/>
        <v>33</v>
      </c>
      <c r="N20" s="87">
        <f t="shared" si="5"/>
        <v>282.70000000000005</v>
      </c>
    </row>
    <row r="21" spans="1:14" ht="15" x14ac:dyDescent="0.25">
      <c r="A21" s="82" t="s">
        <v>25</v>
      </c>
      <c r="B21" s="146">
        <v>63.1</v>
      </c>
      <c r="C21" s="145">
        <v>19.3</v>
      </c>
      <c r="D21" s="23">
        <v>89.7</v>
      </c>
      <c r="E21" s="15">
        <v>24</v>
      </c>
      <c r="F21" s="8">
        <f t="shared" si="0"/>
        <v>196.10000000000002</v>
      </c>
      <c r="G21" s="11">
        <v>0.6</v>
      </c>
      <c r="H21" s="4"/>
      <c r="I21" s="15">
        <f t="shared" si="1"/>
        <v>0.6</v>
      </c>
      <c r="J21" s="16">
        <f t="shared" si="2"/>
        <v>63.1</v>
      </c>
      <c r="K21" s="52">
        <f t="shared" si="6"/>
        <v>19.3</v>
      </c>
      <c r="L21" s="17">
        <f t="shared" si="3"/>
        <v>90.3</v>
      </c>
      <c r="M21" s="74">
        <f t="shared" si="4"/>
        <v>24</v>
      </c>
      <c r="N21" s="87">
        <f t="shared" si="5"/>
        <v>196.7</v>
      </c>
    </row>
    <row r="22" spans="1:14" ht="15" x14ac:dyDescent="0.25">
      <c r="A22" s="82" t="s">
        <v>26</v>
      </c>
      <c r="B22" s="146">
        <v>58.1</v>
      </c>
      <c r="C22" s="145">
        <v>17.7</v>
      </c>
      <c r="D22" s="23">
        <v>76.400000000000006</v>
      </c>
      <c r="E22" s="15">
        <v>15.1</v>
      </c>
      <c r="F22" s="8">
        <f t="shared" si="0"/>
        <v>167.29999999999998</v>
      </c>
      <c r="G22" s="11">
        <v>5.5</v>
      </c>
      <c r="H22" s="4"/>
      <c r="I22" s="15">
        <f t="shared" si="1"/>
        <v>5.5</v>
      </c>
      <c r="J22" s="16">
        <f t="shared" si="2"/>
        <v>58.1</v>
      </c>
      <c r="K22" s="52">
        <f t="shared" si="6"/>
        <v>17.7</v>
      </c>
      <c r="L22" s="17">
        <f t="shared" si="3"/>
        <v>81.900000000000006</v>
      </c>
      <c r="M22" s="74">
        <f t="shared" si="4"/>
        <v>15.1</v>
      </c>
      <c r="N22" s="87">
        <f t="shared" si="5"/>
        <v>172.79999999999998</v>
      </c>
    </row>
    <row r="23" spans="1:14" ht="15" x14ac:dyDescent="0.25">
      <c r="A23" s="82" t="s">
        <v>42</v>
      </c>
      <c r="B23" s="146">
        <v>52.4</v>
      </c>
      <c r="C23" s="145">
        <v>16</v>
      </c>
      <c r="D23" s="23">
        <v>34.200000000000003</v>
      </c>
      <c r="E23" s="15">
        <v>30.5</v>
      </c>
      <c r="F23" s="8">
        <f t="shared" si="0"/>
        <v>133.10000000000002</v>
      </c>
      <c r="G23" s="11">
        <v>1.3</v>
      </c>
      <c r="H23" s="4"/>
      <c r="I23" s="15">
        <f t="shared" si="1"/>
        <v>1.3</v>
      </c>
      <c r="J23" s="16">
        <f t="shared" si="2"/>
        <v>52.4</v>
      </c>
      <c r="K23" s="52">
        <f t="shared" si="6"/>
        <v>16</v>
      </c>
      <c r="L23" s="17">
        <f t="shared" si="3"/>
        <v>35.5</v>
      </c>
      <c r="M23" s="74">
        <f t="shared" si="4"/>
        <v>30.5</v>
      </c>
      <c r="N23" s="87">
        <f t="shared" si="5"/>
        <v>134.4</v>
      </c>
    </row>
    <row r="24" spans="1:14" ht="15" x14ac:dyDescent="0.25">
      <c r="A24" s="82" t="s">
        <v>27</v>
      </c>
      <c r="B24" s="146">
        <v>56.9</v>
      </c>
      <c r="C24" s="145">
        <v>17.399999999999999</v>
      </c>
      <c r="D24" s="23">
        <v>86.7</v>
      </c>
      <c r="E24" s="92">
        <v>48</v>
      </c>
      <c r="F24" s="8">
        <f t="shared" si="0"/>
        <v>209</v>
      </c>
      <c r="G24" s="158">
        <v>0.7</v>
      </c>
      <c r="H24" s="4"/>
      <c r="I24" s="15">
        <f t="shared" si="1"/>
        <v>0.7</v>
      </c>
      <c r="J24" s="16">
        <f t="shared" si="2"/>
        <v>56.9</v>
      </c>
      <c r="K24" s="52">
        <f t="shared" si="6"/>
        <v>17.399999999999999</v>
      </c>
      <c r="L24" s="17">
        <f t="shared" si="3"/>
        <v>87.4</v>
      </c>
      <c r="M24" s="74">
        <f t="shared" si="4"/>
        <v>48</v>
      </c>
      <c r="N24" s="87">
        <f t="shared" si="5"/>
        <v>209.7</v>
      </c>
    </row>
    <row r="25" spans="1:14" ht="15" x14ac:dyDescent="0.25">
      <c r="A25" s="82" t="s">
        <v>28</v>
      </c>
      <c r="B25" s="146">
        <v>86.3</v>
      </c>
      <c r="C25" s="145">
        <v>26.3</v>
      </c>
      <c r="D25" s="147">
        <v>184.9</v>
      </c>
      <c r="E25" s="92">
        <v>14.6</v>
      </c>
      <c r="F25" s="8">
        <f t="shared" si="0"/>
        <v>312.10000000000002</v>
      </c>
      <c r="G25" s="158">
        <v>2.6</v>
      </c>
      <c r="H25" s="4"/>
      <c r="I25" s="15">
        <f t="shared" si="1"/>
        <v>2.6</v>
      </c>
      <c r="J25" s="16">
        <f t="shared" si="2"/>
        <v>86.3</v>
      </c>
      <c r="K25" s="52">
        <f t="shared" si="6"/>
        <v>26.3</v>
      </c>
      <c r="L25" s="17">
        <f t="shared" si="3"/>
        <v>187.5</v>
      </c>
      <c r="M25" s="74">
        <f t="shared" si="4"/>
        <v>14.6</v>
      </c>
      <c r="N25" s="87">
        <f t="shared" si="5"/>
        <v>314.70000000000005</v>
      </c>
    </row>
    <row r="26" spans="1:14" ht="15" x14ac:dyDescent="0.25">
      <c r="A26" s="82" t="s">
        <v>29</v>
      </c>
      <c r="B26" s="151">
        <v>76.5</v>
      </c>
      <c r="C26" s="145">
        <v>23.4</v>
      </c>
      <c r="D26" s="147">
        <v>69.8</v>
      </c>
      <c r="E26" s="92">
        <v>8.5</v>
      </c>
      <c r="F26" s="8">
        <f t="shared" si="0"/>
        <v>178.2</v>
      </c>
      <c r="G26" s="158"/>
      <c r="H26" s="4"/>
      <c r="I26" s="15">
        <f t="shared" si="1"/>
        <v>0</v>
      </c>
      <c r="J26" s="16">
        <f t="shared" si="2"/>
        <v>76.5</v>
      </c>
      <c r="K26" s="52">
        <f t="shared" si="6"/>
        <v>23.4</v>
      </c>
      <c r="L26" s="17">
        <f t="shared" si="3"/>
        <v>69.8</v>
      </c>
      <c r="M26" s="74">
        <f t="shared" si="4"/>
        <v>8.5</v>
      </c>
      <c r="N26" s="87">
        <f t="shared" si="5"/>
        <v>178.2</v>
      </c>
    </row>
    <row r="27" spans="1:14" ht="15" x14ac:dyDescent="0.25">
      <c r="A27" s="82" t="s">
        <v>30</v>
      </c>
      <c r="B27" s="146">
        <v>60.4</v>
      </c>
      <c r="C27" s="145">
        <v>18.399999999999999</v>
      </c>
      <c r="D27" s="147">
        <v>86.8</v>
      </c>
      <c r="E27" s="92">
        <v>119.4</v>
      </c>
      <c r="F27" s="8">
        <f t="shared" si="0"/>
        <v>285</v>
      </c>
      <c r="G27" s="158"/>
      <c r="H27" s="4"/>
      <c r="I27" s="15">
        <f t="shared" si="1"/>
        <v>0</v>
      </c>
      <c r="J27" s="16">
        <f t="shared" si="2"/>
        <v>60.4</v>
      </c>
      <c r="K27" s="52">
        <f t="shared" si="6"/>
        <v>18.399999999999999</v>
      </c>
      <c r="L27" s="17">
        <f t="shared" si="3"/>
        <v>86.8</v>
      </c>
      <c r="M27" s="74">
        <f t="shared" si="4"/>
        <v>119.4</v>
      </c>
      <c r="N27" s="87">
        <f t="shared" si="5"/>
        <v>285</v>
      </c>
    </row>
    <row r="28" spans="1:14" ht="15" x14ac:dyDescent="0.25">
      <c r="A28" s="82" t="s">
        <v>31</v>
      </c>
      <c r="B28" s="146">
        <v>78.099999999999994</v>
      </c>
      <c r="C28" s="145">
        <v>23.9</v>
      </c>
      <c r="D28" s="147">
        <v>79</v>
      </c>
      <c r="E28" s="92">
        <v>13</v>
      </c>
      <c r="F28" s="8">
        <f t="shared" si="0"/>
        <v>194</v>
      </c>
      <c r="G28" s="158"/>
      <c r="H28" s="4"/>
      <c r="I28" s="15">
        <f t="shared" si="1"/>
        <v>0</v>
      </c>
      <c r="J28" s="16">
        <f t="shared" si="2"/>
        <v>78.099999999999994</v>
      </c>
      <c r="K28" s="52">
        <f t="shared" si="6"/>
        <v>23.9</v>
      </c>
      <c r="L28" s="17">
        <f t="shared" si="3"/>
        <v>79</v>
      </c>
      <c r="M28" s="74">
        <f t="shared" si="4"/>
        <v>13</v>
      </c>
      <c r="N28" s="87">
        <f t="shared" si="5"/>
        <v>194</v>
      </c>
    </row>
    <row r="29" spans="1:14" ht="15" x14ac:dyDescent="0.25">
      <c r="A29" s="82" t="s">
        <v>32</v>
      </c>
      <c r="B29" s="146">
        <v>62.5</v>
      </c>
      <c r="C29" s="145">
        <v>19.100000000000001</v>
      </c>
      <c r="D29" s="147">
        <v>63.5</v>
      </c>
      <c r="E29" s="92">
        <v>27</v>
      </c>
      <c r="F29" s="8">
        <f t="shared" si="0"/>
        <v>172.1</v>
      </c>
      <c r="G29" s="159">
        <v>0.4</v>
      </c>
      <c r="H29" s="23"/>
      <c r="I29" s="15">
        <f t="shared" si="1"/>
        <v>0.4</v>
      </c>
      <c r="J29" s="16">
        <f t="shared" si="2"/>
        <v>62.5</v>
      </c>
      <c r="K29" s="52">
        <f t="shared" si="6"/>
        <v>19.100000000000001</v>
      </c>
      <c r="L29" s="17">
        <f t="shared" si="3"/>
        <v>63.9</v>
      </c>
      <c r="M29" s="74">
        <f t="shared" si="4"/>
        <v>27</v>
      </c>
      <c r="N29" s="87">
        <f t="shared" si="5"/>
        <v>172.5</v>
      </c>
    </row>
    <row r="30" spans="1:14" ht="15" x14ac:dyDescent="0.25">
      <c r="A30" s="82" t="s">
        <v>33</v>
      </c>
      <c r="B30" s="146">
        <v>85.8</v>
      </c>
      <c r="C30" s="145">
        <v>26.2</v>
      </c>
      <c r="D30" s="147">
        <v>95</v>
      </c>
      <c r="E30" s="92">
        <v>57</v>
      </c>
      <c r="F30" s="8">
        <f t="shared" si="0"/>
        <v>264</v>
      </c>
      <c r="G30" s="159"/>
      <c r="H30" s="23"/>
      <c r="I30" s="15">
        <f t="shared" si="1"/>
        <v>0</v>
      </c>
      <c r="J30" s="16">
        <f t="shared" si="2"/>
        <v>85.8</v>
      </c>
      <c r="K30" s="52">
        <f t="shared" si="6"/>
        <v>26.2</v>
      </c>
      <c r="L30" s="17">
        <f t="shared" si="3"/>
        <v>95</v>
      </c>
      <c r="M30" s="74">
        <f t="shared" si="4"/>
        <v>57</v>
      </c>
      <c r="N30" s="87">
        <f t="shared" si="5"/>
        <v>264</v>
      </c>
    </row>
    <row r="31" spans="1:14" ht="15" x14ac:dyDescent="0.25">
      <c r="A31" s="82" t="s">
        <v>34</v>
      </c>
      <c r="B31" s="146">
        <v>88.6</v>
      </c>
      <c r="C31" s="145">
        <v>27</v>
      </c>
      <c r="D31" s="23">
        <v>65</v>
      </c>
      <c r="E31" s="92">
        <v>56.2</v>
      </c>
      <c r="F31" s="8">
        <f t="shared" si="0"/>
        <v>236.8</v>
      </c>
      <c r="G31" s="159">
        <v>2.7</v>
      </c>
      <c r="H31" s="23"/>
      <c r="I31" s="15">
        <f t="shared" si="1"/>
        <v>2.7</v>
      </c>
      <c r="J31" s="16">
        <f t="shared" si="2"/>
        <v>88.6</v>
      </c>
      <c r="K31" s="52">
        <f t="shared" si="6"/>
        <v>27</v>
      </c>
      <c r="L31" s="17">
        <f t="shared" si="3"/>
        <v>67.7</v>
      </c>
      <c r="M31" s="74">
        <f t="shared" si="4"/>
        <v>56.2</v>
      </c>
      <c r="N31" s="87">
        <f t="shared" si="5"/>
        <v>239.5</v>
      </c>
    </row>
    <row r="32" spans="1:14" ht="30" x14ac:dyDescent="0.2">
      <c r="A32" s="82" t="s">
        <v>35</v>
      </c>
      <c r="B32" s="146">
        <v>81.2</v>
      </c>
      <c r="C32" s="145">
        <v>24.8</v>
      </c>
      <c r="D32" s="169">
        <v>100.9</v>
      </c>
      <c r="E32" s="92">
        <v>70</v>
      </c>
      <c r="F32" s="8">
        <f t="shared" si="0"/>
        <v>276.89999999999998</v>
      </c>
      <c r="G32" s="170"/>
      <c r="H32" s="169"/>
      <c r="I32" s="15">
        <f t="shared" si="1"/>
        <v>0</v>
      </c>
      <c r="J32" s="64">
        <f t="shared" si="2"/>
        <v>81.2</v>
      </c>
      <c r="K32" s="139">
        <f t="shared" si="6"/>
        <v>24.8</v>
      </c>
      <c r="L32" s="140">
        <f t="shared" si="3"/>
        <v>100.9</v>
      </c>
      <c r="M32" s="141">
        <f t="shared" si="4"/>
        <v>70</v>
      </c>
      <c r="N32" s="142">
        <f t="shared" si="5"/>
        <v>276.89999999999998</v>
      </c>
    </row>
    <row r="33" spans="1:23" ht="15" x14ac:dyDescent="0.25">
      <c r="A33" s="82" t="s">
        <v>36</v>
      </c>
      <c r="B33" s="146">
        <v>72.7</v>
      </c>
      <c r="C33" s="145">
        <v>22.2</v>
      </c>
      <c r="D33" s="23">
        <v>89.2</v>
      </c>
      <c r="E33" s="92">
        <v>8</v>
      </c>
      <c r="F33" s="8">
        <f t="shared" si="0"/>
        <v>192.10000000000002</v>
      </c>
      <c r="G33" s="159"/>
      <c r="H33" s="23"/>
      <c r="I33" s="15">
        <f t="shared" si="1"/>
        <v>0</v>
      </c>
      <c r="J33" s="16">
        <f t="shared" si="2"/>
        <v>72.7</v>
      </c>
      <c r="K33" s="52">
        <f t="shared" si="6"/>
        <v>22.2</v>
      </c>
      <c r="L33" s="17">
        <f t="shared" si="3"/>
        <v>89.2</v>
      </c>
      <c r="M33" s="74">
        <f t="shared" si="4"/>
        <v>8</v>
      </c>
      <c r="N33" s="87">
        <f t="shared" si="5"/>
        <v>192.10000000000002</v>
      </c>
    </row>
    <row r="34" spans="1:23" ht="15.75" thickBot="1" x14ac:dyDescent="0.3">
      <c r="A34" s="83" t="s">
        <v>37</v>
      </c>
      <c r="B34" s="152">
        <v>93.9</v>
      </c>
      <c r="C34" s="145">
        <v>28.6</v>
      </c>
      <c r="D34" s="24">
        <v>109.9</v>
      </c>
      <c r="E34" s="94">
        <v>24.5</v>
      </c>
      <c r="F34" s="8">
        <f t="shared" si="0"/>
        <v>256.89999999999998</v>
      </c>
      <c r="G34" s="160">
        <v>6</v>
      </c>
      <c r="H34" s="24"/>
      <c r="I34" s="19">
        <f t="shared" si="1"/>
        <v>6</v>
      </c>
      <c r="J34" s="16">
        <f t="shared" si="2"/>
        <v>93.9</v>
      </c>
      <c r="K34" s="52">
        <f t="shared" si="6"/>
        <v>28.6</v>
      </c>
      <c r="L34" s="58">
        <f t="shared" si="3"/>
        <v>115.9</v>
      </c>
      <c r="M34" s="74">
        <f t="shared" si="4"/>
        <v>24.5</v>
      </c>
      <c r="N34" s="87">
        <f t="shared" si="5"/>
        <v>262.89999999999998</v>
      </c>
    </row>
    <row r="35" spans="1:23" ht="15.75" thickBot="1" x14ac:dyDescent="0.3">
      <c r="A35" s="26" t="s">
        <v>3</v>
      </c>
      <c r="B35" s="153">
        <f>SUM(B10:B34)</f>
        <v>1843.1000000000001</v>
      </c>
      <c r="C35" s="154">
        <f>SUM(C10:C34)</f>
        <v>562.79999999999995</v>
      </c>
      <c r="D35" s="154">
        <f>SUM(D10:D34)</f>
        <v>2288.9</v>
      </c>
      <c r="E35" s="154">
        <f>SUM(E10:E34)</f>
        <v>924.80000000000007</v>
      </c>
      <c r="F35" s="162">
        <f t="shared" si="0"/>
        <v>5619.6</v>
      </c>
      <c r="G35" s="89">
        <f>SUM(G10:G34)</f>
        <v>29.599999999999998</v>
      </c>
      <c r="H35" s="20">
        <f>SUM(H10:H34)</f>
        <v>0</v>
      </c>
      <c r="I35" s="155">
        <f>SUM(I10:I34)</f>
        <v>29.599999999999998</v>
      </c>
      <c r="J35" s="89">
        <f t="shared" si="2"/>
        <v>1843.1000000000001</v>
      </c>
      <c r="K35" s="20">
        <f>C35</f>
        <v>562.79999999999995</v>
      </c>
      <c r="L35" s="138">
        <f t="shared" si="3"/>
        <v>2318.5</v>
      </c>
      <c r="M35" s="85">
        <f>SUM(M10:M34)</f>
        <v>924.80000000000007</v>
      </c>
      <c r="N35" s="86">
        <f>SUM(N10:N34)</f>
        <v>5649.1999999999989</v>
      </c>
    </row>
    <row r="37" spans="1:23" ht="15.75" x14ac:dyDescent="0.25">
      <c r="D37" s="28" t="s">
        <v>46</v>
      </c>
    </row>
    <row r="39" spans="1:23" ht="15.75" x14ac:dyDescent="0.25">
      <c r="A39" s="28"/>
      <c r="B39" s="28"/>
      <c r="C39" s="28"/>
      <c r="D39" s="28"/>
      <c r="E39" s="28"/>
      <c r="F39" s="28"/>
      <c r="G39" s="28"/>
      <c r="I39" s="29"/>
      <c r="J39" s="29"/>
      <c r="K39" s="29"/>
      <c r="L39" s="29"/>
    </row>
    <row r="42" spans="1:23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S42" s="2"/>
      <c r="T42" s="2"/>
      <c r="U42" s="2"/>
      <c r="V42" s="1"/>
      <c r="W42" s="1"/>
    </row>
  </sheetData>
  <mergeCells count="18">
    <mergeCell ref="A5:N5"/>
    <mergeCell ref="A7:A9"/>
    <mergeCell ref="B7:F7"/>
    <mergeCell ref="G7:I7"/>
    <mergeCell ref="J7:N7"/>
    <mergeCell ref="B8:B9"/>
    <mergeCell ref="C8:C9"/>
    <mergeCell ref="D8:D9"/>
    <mergeCell ref="E8:E9"/>
    <mergeCell ref="F8:F9"/>
    <mergeCell ref="L8:L9"/>
    <mergeCell ref="M8:M9"/>
    <mergeCell ref="N8:N9"/>
    <mergeCell ref="G8:G9"/>
    <mergeCell ref="H8:H9"/>
    <mergeCell ref="I8:I9"/>
    <mergeCell ref="J8:J9"/>
    <mergeCell ref="K8:K9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 priedas</vt:lpstr>
      <vt:lpstr>2.1 priedas</vt:lpstr>
      <vt:lpstr>2.2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2018-02-01T07:14:45Z</cp:lastPrinted>
  <dcterms:created xsi:type="dcterms:W3CDTF">2007-01-22T14:34:42Z</dcterms:created>
  <dcterms:modified xsi:type="dcterms:W3CDTF">2018-11-12T09:00:19Z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1c9ad96d-b25f-441c-a3a9-eefe8755400a</vt:lpwstr>
  </property>
</Properties>
</file>