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5" windowWidth="11295" windowHeight="8025" tabRatio="604"/>
  </bookViews>
  <sheets>
    <sheet name="2 priedas" sheetId="1" r:id="rId1"/>
    <sheet name="2.1 priedas" sheetId="2" r:id="rId2"/>
    <sheet name="2.2 priedas" sheetId="4" r:id="rId3"/>
  </sheets>
  <calcPr calcId="181029" concurrentCalc="0"/>
</workbook>
</file>

<file path=xl/calcChain.xml><?xml version="1.0" encoding="utf-8"?>
<calcChain xmlns="http://schemas.openxmlformats.org/spreadsheetml/2006/main">
  <c r="Y30" i="1" l="1"/>
  <c r="W10" i="1"/>
  <c r="X10" i="1"/>
  <c r="V10" i="1"/>
  <c r="Y10" i="1"/>
  <c r="V18" i="1"/>
  <c r="W18" i="1"/>
  <c r="Y18" i="1"/>
  <c r="Y26" i="1"/>
  <c r="Y29" i="1"/>
  <c r="X26" i="1"/>
  <c r="U23" i="1"/>
  <c r="U22" i="1"/>
  <c r="U21" i="1"/>
  <c r="U19" i="1"/>
  <c r="U18" i="1"/>
  <c r="X18" i="1"/>
  <c r="V19" i="1"/>
  <c r="W19" i="1"/>
  <c r="Y19" i="1"/>
  <c r="V21" i="1"/>
  <c r="W21" i="1"/>
  <c r="Y21" i="1"/>
  <c r="W22" i="1"/>
  <c r="Y22" i="1"/>
  <c r="W23" i="1"/>
  <c r="Y23" i="1"/>
  <c r="V27" i="1"/>
  <c r="W27" i="1"/>
  <c r="X27" i="1"/>
  <c r="Y27" i="1"/>
  <c r="X29" i="1"/>
  <c r="W26" i="1"/>
  <c r="W29" i="1"/>
  <c r="V26" i="1"/>
  <c r="V29" i="1"/>
  <c r="X30" i="1"/>
  <c r="W30" i="1"/>
  <c r="V30" i="1"/>
  <c r="U10" i="1"/>
  <c r="U26" i="1"/>
  <c r="U27" i="1"/>
  <c r="U29" i="1"/>
  <c r="U30" i="1"/>
  <c r="T26" i="1"/>
  <c r="T29" i="1"/>
  <c r="T30" i="1"/>
  <c r="S26" i="1"/>
  <c r="S29" i="1"/>
  <c r="S30" i="1"/>
  <c r="R26" i="1"/>
  <c r="R29" i="1"/>
  <c r="R30" i="1"/>
  <c r="Q30" i="1"/>
  <c r="P18" i="1"/>
  <c r="P10" i="1"/>
  <c r="P26" i="1"/>
  <c r="P29" i="1"/>
  <c r="P30" i="1"/>
  <c r="O30" i="1"/>
  <c r="N26" i="1"/>
  <c r="N29" i="1"/>
  <c r="N30" i="1"/>
  <c r="M26" i="1"/>
  <c r="M29" i="1"/>
  <c r="M30" i="1"/>
  <c r="L30" i="1"/>
  <c r="K30" i="1"/>
  <c r="J30" i="1"/>
  <c r="I30" i="1"/>
  <c r="H30" i="1"/>
  <c r="G30" i="1"/>
  <c r="F30" i="1"/>
  <c r="Q29" i="1"/>
  <c r="O29" i="1"/>
  <c r="L29" i="1"/>
  <c r="K29" i="1"/>
  <c r="J29" i="1"/>
  <c r="I29" i="1"/>
  <c r="H29" i="1"/>
  <c r="G29" i="1"/>
  <c r="F29" i="1"/>
  <c r="E10" i="1"/>
  <c r="E26" i="1"/>
  <c r="E29" i="1"/>
  <c r="E30" i="1"/>
  <c r="B26" i="1"/>
  <c r="C26" i="1"/>
  <c r="D26" i="1"/>
  <c r="D29" i="1"/>
  <c r="D30" i="1"/>
  <c r="C29" i="1"/>
  <c r="C30" i="1"/>
  <c r="B30" i="1"/>
  <c r="B29" i="1"/>
  <c r="K10" i="1"/>
  <c r="J10" i="1"/>
  <c r="X19" i="1"/>
  <c r="X21" i="1"/>
  <c r="V22" i="1"/>
  <c r="X22" i="1"/>
  <c r="V20" i="1"/>
  <c r="W20" i="1"/>
  <c r="X20" i="1"/>
  <c r="Y20" i="1"/>
  <c r="V23" i="1"/>
  <c r="X23" i="1"/>
  <c r="V17" i="1"/>
  <c r="W17" i="1"/>
  <c r="X17" i="1"/>
  <c r="Y17" i="1"/>
  <c r="V24" i="1"/>
  <c r="W24" i="1"/>
  <c r="X24" i="1"/>
  <c r="Y24" i="1"/>
  <c r="V25" i="1"/>
  <c r="W25" i="1"/>
  <c r="X25" i="1"/>
  <c r="Y25" i="1"/>
  <c r="V11" i="1"/>
  <c r="W11" i="1"/>
  <c r="X11" i="1"/>
  <c r="Y11" i="1"/>
  <c r="V15" i="1"/>
  <c r="W15" i="1"/>
  <c r="X15" i="1"/>
  <c r="Y15" i="1"/>
  <c r="E15" i="1"/>
  <c r="E38" i="2"/>
  <c r="E10" i="2"/>
  <c r="E11" i="2"/>
  <c r="E12" i="2"/>
  <c r="E67" i="2"/>
  <c r="H57" i="2"/>
  <c r="H55" i="2"/>
  <c r="H56" i="2"/>
  <c r="H67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67" i="2"/>
  <c r="G67" i="2"/>
  <c r="U17" i="1"/>
  <c r="E25" i="2"/>
  <c r="E23" i="2"/>
  <c r="E24" i="2"/>
  <c r="E26" i="2"/>
  <c r="E27" i="2"/>
  <c r="E28" i="2"/>
  <c r="E29" i="2"/>
  <c r="E52" i="2"/>
  <c r="H52" i="2"/>
  <c r="P52" i="2"/>
  <c r="Q52" i="2"/>
  <c r="R52" i="2"/>
  <c r="S52" i="2"/>
  <c r="T52" i="2"/>
  <c r="I21" i="1"/>
  <c r="D67" i="2"/>
  <c r="H22" i="2"/>
  <c r="N67" i="2"/>
  <c r="M67" i="2"/>
  <c r="S36" i="2"/>
  <c r="R36" i="2"/>
  <c r="Q36" i="2"/>
  <c r="P36" i="2"/>
  <c r="E36" i="2"/>
  <c r="T36" i="2"/>
  <c r="E25" i="1"/>
  <c r="B35" i="4"/>
  <c r="X14" i="1"/>
  <c r="W14" i="1"/>
  <c r="V14" i="1"/>
  <c r="Y14" i="1"/>
  <c r="I10" i="1"/>
  <c r="E14" i="1"/>
  <c r="R58" i="2"/>
  <c r="E63" i="2"/>
  <c r="E62" i="2"/>
  <c r="E54" i="2"/>
  <c r="R50" i="2"/>
  <c r="E46" i="2"/>
  <c r="R42" i="2"/>
  <c r="R39" i="2"/>
  <c r="R26" i="2"/>
  <c r="R20" i="2"/>
  <c r="R19" i="2"/>
  <c r="E13" i="2"/>
  <c r="E15" i="2"/>
  <c r="X16" i="1"/>
  <c r="W16" i="1"/>
  <c r="V16" i="1"/>
  <c r="E16" i="1"/>
  <c r="X13" i="1"/>
  <c r="W13" i="1"/>
  <c r="V13" i="1"/>
  <c r="U13" i="1"/>
  <c r="P13" i="1"/>
  <c r="I13" i="1"/>
  <c r="E13" i="1"/>
  <c r="X12" i="1"/>
  <c r="W12" i="1"/>
  <c r="V12" i="1"/>
  <c r="U12" i="1"/>
  <c r="P12" i="1"/>
  <c r="I12" i="1"/>
  <c r="E12" i="1"/>
  <c r="P24" i="1"/>
  <c r="I24" i="1"/>
  <c r="E24" i="1"/>
  <c r="U11" i="1"/>
  <c r="I11" i="1"/>
  <c r="E11" i="1"/>
  <c r="K26" i="1"/>
  <c r="J26" i="1"/>
  <c r="R15" i="2"/>
  <c r="Q15" i="2"/>
  <c r="E27" i="1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10" i="2"/>
  <c r="Q26" i="1"/>
  <c r="F26" i="1"/>
  <c r="G26" i="1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10" i="4"/>
  <c r="P15" i="2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10" i="4"/>
  <c r="Q58" i="2"/>
  <c r="P58" i="2"/>
  <c r="X28" i="1"/>
  <c r="W28" i="1"/>
  <c r="V28" i="1"/>
  <c r="E28" i="1"/>
  <c r="O26" i="1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17" i="1"/>
  <c r="I17" i="1"/>
  <c r="I19" i="1"/>
  <c r="P17" i="1"/>
  <c r="E18" i="1"/>
  <c r="E19" i="1"/>
  <c r="E20" i="1"/>
  <c r="E21" i="1"/>
  <c r="E23" i="1"/>
  <c r="E22" i="1"/>
  <c r="I23" i="1"/>
  <c r="I22" i="1"/>
  <c r="I20" i="1"/>
  <c r="I18" i="1"/>
  <c r="L21" i="1"/>
  <c r="L20" i="1"/>
  <c r="L19" i="1"/>
  <c r="L17" i="1"/>
  <c r="L10" i="1"/>
  <c r="P23" i="1"/>
  <c r="P21" i="1"/>
  <c r="P19" i="1"/>
  <c r="U20" i="1"/>
  <c r="P24" i="2"/>
  <c r="P23" i="2"/>
  <c r="P10" i="2"/>
  <c r="P11" i="2"/>
  <c r="P12" i="2"/>
  <c r="P13" i="2"/>
  <c r="P14" i="2"/>
  <c r="P16" i="2"/>
  <c r="P17" i="2"/>
  <c r="P18" i="2"/>
  <c r="P19" i="2"/>
  <c r="P20" i="2"/>
  <c r="P21" i="2"/>
  <c r="P22" i="2"/>
  <c r="P25" i="2"/>
  <c r="P26" i="2"/>
  <c r="P27" i="2"/>
  <c r="P28" i="2"/>
  <c r="P29" i="2"/>
  <c r="P30" i="2"/>
  <c r="P31" i="2"/>
  <c r="P32" i="2"/>
  <c r="P33" i="2"/>
  <c r="P34" i="2"/>
  <c r="P35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3" i="2"/>
  <c r="P54" i="2"/>
  <c r="P55" i="2"/>
  <c r="P56" i="2"/>
  <c r="P57" i="2"/>
  <c r="P59" i="2"/>
  <c r="P60" i="2"/>
  <c r="P61" i="2"/>
  <c r="P62" i="2"/>
  <c r="P63" i="2"/>
  <c r="P64" i="2"/>
  <c r="P65" i="2"/>
  <c r="P66" i="2"/>
  <c r="O67" i="2"/>
  <c r="K67" i="2"/>
  <c r="R35" i="2"/>
  <c r="R37" i="2"/>
  <c r="R38" i="2"/>
  <c r="Q35" i="2"/>
  <c r="Q37" i="2"/>
  <c r="Q38" i="2"/>
  <c r="E37" i="2"/>
  <c r="G35" i="4"/>
  <c r="F35" i="4"/>
  <c r="D35" i="4"/>
  <c r="C35" i="4"/>
  <c r="I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R24" i="2"/>
  <c r="Q24" i="2"/>
  <c r="R23" i="2"/>
  <c r="Q23" i="2"/>
  <c r="E66" i="2"/>
  <c r="E65" i="2"/>
  <c r="E64" i="2"/>
  <c r="E61" i="2"/>
  <c r="E60" i="2"/>
  <c r="R41" i="2"/>
  <c r="Q41" i="2"/>
  <c r="E41" i="2"/>
  <c r="E34" i="2"/>
  <c r="E35" i="2"/>
  <c r="R34" i="2"/>
  <c r="Q34" i="2"/>
  <c r="R60" i="2"/>
  <c r="R61" i="2"/>
  <c r="R62" i="2"/>
  <c r="R63" i="2"/>
  <c r="R64" i="2"/>
  <c r="R65" i="2"/>
  <c r="R66" i="2"/>
  <c r="Q60" i="2"/>
  <c r="Q61" i="2"/>
  <c r="Q62" i="2"/>
  <c r="Q63" i="2"/>
  <c r="Q64" i="2"/>
  <c r="Q65" i="2"/>
  <c r="Q66" i="2"/>
  <c r="F67" i="2"/>
  <c r="I67" i="2"/>
  <c r="J67" i="2"/>
  <c r="B67" i="2"/>
  <c r="R25" i="2"/>
  <c r="R27" i="2"/>
  <c r="R28" i="2"/>
  <c r="R29" i="2"/>
  <c r="R30" i="2"/>
  <c r="R31" i="2"/>
  <c r="R32" i="2"/>
  <c r="R33" i="2"/>
  <c r="Q39" i="2"/>
  <c r="R40" i="2"/>
  <c r="Q42" i="2"/>
  <c r="R43" i="2"/>
  <c r="R44" i="2"/>
  <c r="R45" i="2"/>
  <c r="R47" i="2"/>
  <c r="R48" i="2"/>
  <c r="R49" i="2"/>
  <c r="Q49" i="2"/>
  <c r="R51" i="2"/>
  <c r="R53" i="2"/>
  <c r="R55" i="2"/>
  <c r="R56" i="2"/>
  <c r="R57" i="2"/>
  <c r="R59" i="2"/>
  <c r="Q25" i="2"/>
  <c r="Q26" i="2"/>
  <c r="Q27" i="2"/>
  <c r="Q28" i="2"/>
  <c r="Q29" i="2"/>
  <c r="Q30" i="2"/>
  <c r="Q31" i="2"/>
  <c r="Q32" i="2"/>
  <c r="Q33" i="2"/>
  <c r="Q40" i="2"/>
  <c r="Q43" i="2"/>
  <c r="Q44" i="2"/>
  <c r="Q45" i="2"/>
  <c r="Q46" i="2"/>
  <c r="Q47" i="2"/>
  <c r="Q48" i="2"/>
  <c r="Q50" i="2"/>
  <c r="Q51" i="2"/>
  <c r="Q53" i="2"/>
  <c r="Q54" i="2"/>
  <c r="Q55" i="2"/>
  <c r="Q56" i="2"/>
  <c r="Q57" i="2"/>
  <c r="Q59" i="2"/>
  <c r="E59" i="2"/>
  <c r="E30" i="2"/>
  <c r="E31" i="2"/>
  <c r="E32" i="2"/>
  <c r="E33" i="2"/>
  <c r="E39" i="2"/>
  <c r="E40" i="2"/>
  <c r="E43" i="2"/>
  <c r="E44" i="2"/>
  <c r="E45" i="2"/>
  <c r="E47" i="2"/>
  <c r="E48" i="2"/>
  <c r="E49" i="2"/>
  <c r="E51" i="2"/>
  <c r="E53" i="2"/>
  <c r="E55" i="2"/>
  <c r="E56" i="2"/>
  <c r="E57" i="2"/>
  <c r="Q10" i="2"/>
  <c r="R10" i="2"/>
  <c r="Q11" i="2"/>
  <c r="Q12" i="2"/>
  <c r="R12" i="2"/>
  <c r="Q13" i="2"/>
  <c r="Q14" i="2"/>
  <c r="R14" i="2"/>
  <c r="Q16" i="2"/>
  <c r="Q17" i="2"/>
  <c r="Q18" i="2"/>
  <c r="Q19" i="2"/>
  <c r="Q20" i="2"/>
  <c r="Q21" i="2"/>
  <c r="R21" i="2"/>
  <c r="Q22" i="2"/>
  <c r="R11" i="2"/>
  <c r="R16" i="2"/>
  <c r="R17" i="2"/>
  <c r="R18" i="2"/>
  <c r="R22" i="2"/>
  <c r="E22" i="2"/>
  <c r="E21" i="2"/>
  <c r="E20" i="2"/>
  <c r="E19" i="2"/>
  <c r="E18" i="2"/>
  <c r="E17" i="2"/>
  <c r="E16" i="2"/>
  <c r="E14" i="2"/>
  <c r="L15" i="4"/>
  <c r="L19" i="4"/>
  <c r="L24" i="4"/>
  <c r="T53" i="2"/>
  <c r="T34" i="2"/>
  <c r="T45" i="2"/>
  <c r="H35" i="4"/>
  <c r="L23" i="4"/>
  <c r="L32" i="4"/>
  <c r="L31" i="4"/>
  <c r="L27" i="4"/>
  <c r="L20" i="4"/>
  <c r="L16" i="4"/>
  <c r="L28" i="4"/>
  <c r="L17" i="4"/>
  <c r="L25" i="4"/>
  <c r="L33" i="4"/>
  <c r="L11" i="4"/>
  <c r="L14" i="4"/>
  <c r="L18" i="4"/>
  <c r="L22" i="4"/>
  <c r="L26" i="4"/>
  <c r="L30" i="4"/>
  <c r="L34" i="4"/>
  <c r="K35" i="4"/>
  <c r="L13" i="4"/>
  <c r="L21" i="4"/>
  <c r="L29" i="4"/>
  <c r="T11" i="2"/>
  <c r="T24" i="2"/>
  <c r="T51" i="2"/>
  <c r="T38" i="2"/>
  <c r="T30" i="2"/>
  <c r="T61" i="2"/>
  <c r="T57" i="2"/>
  <c r="T37" i="2"/>
  <c r="T42" i="2"/>
  <c r="T40" i="2"/>
  <c r="T29" i="2"/>
  <c r="T26" i="2"/>
  <c r="T20" i="2"/>
  <c r="L10" i="4"/>
  <c r="E50" i="2"/>
  <c r="E42" i="2"/>
  <c r="R54" i="2"/>
  <c r="T54" i="2"/>
  <c r="E58" i="2"/>
  <c r="R46" i="2"/>
  <c r="T46" i="2"/>
  <c r="L12" i="4"/>
  <c r="T32" i="2"/>
  <c r="C67" i="2"/>
  <c r="Y28" i="1"/>
  <c r="Y12" i="1"/>
  <c r="Y13" i="1"/>
  <c r="L26" i="1"/>
  <c r="I26" i="1"/>
  <c r="Y16" i="1"/>
  <c r="T48" i="2"/>
  <c r="T44" i="2"/>
  <c r="T41" i="2"/>
  <c r="T33" i="2"/>
  <c r="T19" i="2"/>
  <c r="J35" i="4"/>
  <c r="E35" i="4"/>
  <c r="T58" i="2"/>
  <c r="T65" i="2"/>
  <c r="T63" i="2"/>
  <c r="T49" i="2"/>
  <c r="T47" i="2"/>
  <c r="T27" i="2"/>
  <c r="T25" i="2"/>
  <c r="T18" i="2"/>
  <c r="T17" i="2"/>
  <c r="T16" i="2"/>
  <c r="T14" i="2"/>
  <c r="R13" i="2"/>
  <c r="T13" i="2"/>
  <c r="T12" i="2"/>
  <c r="T60" i="2"/>
  <c r="T59" i="2"/>
  <c r="T39" i="2"/>
  <c r="T31" i="2"/>
  <c r="T23" i="2"/>
  <c r="T21" i="2"/>
  <c r="P67" i="2"/>
  <c r="T56" i="2"/>
  <c r="T50" i="2"/>
  <c r="T64" i="2"/>
  <c r="T62" i="2"/>
  <c r="T15" i="2"/>
  <c r="T55" i="2"/>
  <c r="T43" i="2"/>
  <c r="T28" i="2"/>
  <c r="T66" i="2"/>
  <c r="T35" i="2"/>
  <c r="S67" i="2"/>
  <c r="T22" i="2"/>
  <c r="Q67" i="2"/>
  <c r="T10" i="2"/>
  <c r="H26" i="1"/>
  <c r="L35" i="4"/>
  <c r="R67" i="2"/>
  <c r="T67" i="2"/>
</calcChain>
</file>

<file path=xl/sharedStrings.xml><?xml version="1.0" encoding="utf-8"?>
<sst xmlns="http://schemas.openxmlformats.org/spreadsheetml/2006/main" count="191" uniqueCount="129">
  <si>
    <t>Asignavimų valdytojų grupės</t>
  </si>
  <si>
    <t>Darbo užmokestis</t>
  </si>
  <si>
    <t xml:space="preserve">Sandoriai </t>
  </si>
  <si>
    <t>Iš viso</t>
  </si>
  <si>
    <t>Savivaldybės biudžeto lėšos</t>
  </si>
  <si>
    <t>Moksleivio krepšelio lėšos</t>
  </si>
  <si>
    <t>Sandoriai</t>
  </si>
  <si>
    <t>Paprastosios išlaidos</t>
  </si>
  <si>
    <t>Asignavimų valdytojai</t>
  </si>
  <si>
    <t>Akademijos Ugnės Karvelis gimnazija</t>
  </si>
  <si>
    <t>Babtų gimnazija</t>
  </si>
  <si>
    <t>Domeikavos gimnazija</t>
  </si>
  <si>
    <t>Garliavos J. Lukšos gimnazija</t>
  </si>
  <si>
    <t>Raudondvario gimnazija</t>
  </si>
  <si>
    <t xml:space="preserve">Kauno rajono savivaldybės tarybos </t>
  </si>
  <si>
    <t>Akademijos seniūnija</t>
  </si>
  <si>
    <t>Alšėnų seniūnija</t>
  </si>
  <si>
    <t>Babtų seniūnija</t>
  </si>
  <si>
    <t>Čekiškės seniūnija</t>
  </si>
  <si>
    <t>Domeikavos seniūnija</t>
  </si>
  <si>
    <t>Ežerėlio seniūnija</t>
  </si>
  <si>
    <t>Garliavos apylinkių seniūnija</t>
  </si>
  <si>
    <t>Garliavos seniūnija</t>
  </si>
  <si>
    <t>Kačerginės seniūnija</t>
  </si>
  <si>
    <t>Karmėlavos seniūnija</t>
  </si>
  <si>
    <t>Kulautuvos seniūnija</t>
  </si>
  <si>
    <t>Lapių seniūnija</t>
  </si>
  <si>
    <t>Neveronių seniūnija</t>
  </si>
  <si>
    <t>Raudondvario seniūnija</t>
  </si>
  <si>
    <t>Ringaudų seniūnija</t>
  </si>
  <si>
    <t>Rokų seniūnija</t>
  </si>
  <si>
    <t>Samylų seniūnija</t>
  </si>
  <si>
    <t>Taurakiemio seniūnija</t>
  </si>
  <si>
    <t>Užliedžių seniūnija</t>
  </si>
  <si>
    <t>Vandžiogalos seniūnija</t>
  </si>
  <si>
    <t>Vilkijos apylinkių seniūnija</t>
  </si>
  <si>
    <t>Vilkijos seniūnija</t>
  </si>
  <si>
    <t>Zapyškio seniūnija</t>
  </si>
  <si>
    <t>2  priedas</t>
  </si>
  <si>
    <t>Specialiosios tikslinės dotacijos</t>
  </si>
  <si>
    <t>2.2 priedas</t>
  </si>
  <si>
    <t>Vilkijos gimnazija</t>
  </si>
  <si>
    <t>Linksmakalnio seniūnija</t>
  </si>
  <si>
    <t>2.1 priedas</t>
  </si>
  <si>
    <t>Batniavos seniūnija</t>
  </si>
  <si>
    <t>Biudžeto lėšos</t>
  </si>
  <si>
    <t>____________________________</t>
  </si>
  <si>
    <t>Lapių pagrindinė mokykla</t>
  </si>
  <si>
    <t>Šlienavos pagrindinė mokykla</t>
  </si>
  <si>
    <t>Zapyškio pagrindinė mokykla</t>
  </si>
  <si>
    <t>Ringaudų pradinė mokykla</t>
  </si>
  <si>
    <t>Ilgakiemio mokykla-darželis</t>
  </si>
  <si>
    <t>Linksmakalnio mokykla-darželis</t>
  </si>
  <si>
    <t>Ežerėlio kultūros centras</t>
  </si>
  <si>
    <t>Samylų kultūros centras</t>
  </si>
  <si>
    <t>Babtų kultūros centras</t>
  </si>
  <si>
    <t>Ramučių kultūros centras</t>
  </si>
  <si>
    <t>Vilkijos kultūros centras</t>
  </si>
  <si>
    <t>Garliavos meno mokykla</t>
  </si>
  <si>
    <t>Biudžetinių įstaigų pajamos</t>
  </si>
  <si>
    <t>Kitos dotacijos</t>
  </si>
  <si>
    <t>VIP</t>
  </si>
  <si>
    <t>Dziudo ir jojimo sporto mokykla</t>
  </si>
  <si>
    <t>Kulautuvos lopšelis-darželis</t>
  </si>
  <si>
    <t>Neveronių lopšelis-darželis</t>
  </si>
  <si>
    <t>Vilkijos lopšelis-darželis "Daigelis"</t>
  </si>
  <si>
    <t>Sporto mokykla</t>
  </si>
  <si>
    <t>Raudondvario kultūros centras</t>
  </si>
  <si>
    <t>Kauno rajono muziejus</t>
  </si>
  <si>
    <t>Skolintos lėšos</t>
  </si>
  <si>
    <t>Iš viso su skolintom lėšom</t>
  </si>
  <si>
    <t>Seniūnijų pajamos</t>
  </si>
  <si>
    <t>Garliavos sporto ir kultūros centras</t>
  </si>
  <si>
    <t>Garliavos lopšelis-darželis "Eglutė"</t>
  </si>
  <si>
    <t>Garliavos lopšelis-darželis "Obelėlė"</t>
  </si>
  <si>
    <t>Ežerėlio lopšelis-darželis</t>
  </si>
  <si>
    <t>Domeikavos lopšelis-darželis</t>
  </si>
  <si>
    <t>Čekiškės  P. Dovydaičio gimnazija</t>
  </si>
  <si>
    <t>Neveronių gimnazija</t>
  </si>
  <si>
    <t>Vandžiogalos gimnazija</t>
  </si>
  <si>
    <t>Ežerėlio pagrindinė mokykla</t>
  </si>
  <si>
    <t>Garliavos A. Mitkaus pagrindinė mokykla</t>
  </si>
  <si>
    <t>Garliavos Jonučių progimnazija</t>
  </si>
  <si>
    <t>Kulautuvos pagrindinė mokykla</t>
  </si>
  <si>
    <t>Babtų lopšelis-darželis</t>
  </si>
  <si>
    <t>Karmėlavos lopšelis-darželis "Žilvitis"</t>
  </si>
  <si>
    <t>Raudondvario lopš.-darž. "Riešutėlis"</t>
  </si>
  <si>
    <t>Garliavos Jonučių gimnazija</t>
  </si>
  <si>
    <t>Kačerginės vaikų sanatorijos "Žibutė" mokykla</t>
  </si>
  <si>
    <t>Eigirgalos lopšelis darželis</t>
  </si>
  <si>
    <t>Giraitės darželis</t>
  </si>
  <si>
    <t>Girionių darželis</t>
  </si>
  <si>
    <t>Jonučių darželis</t>
  </si>
  <si>
    <t>Kačerginės daugiafunkcis centras</t>
  </si>
  <si>
    <t>Karmėlavos B. Buračo gimnazija</t>
  </si>
  <si>
    <t>Noreikiškių lopšelis-darželis "Ąžuolėlis"</t>
  </si>
  <si>
    <t>Lapių lopšelis-darželis</t>
  </si>
  <si>
    <t>Laisvas biudžeto lėšų likutis</t>
  </si>
  <si>
    <t xml:space="preserve">   Kauno rajono gyvenamųjų patalpų remonto fondas</t>
  </si>
  <si>
    <t>Direktoriaus rezervas</t>
  </si>
  <si>
    <t>Daugiavaikių šeimų rėmimo fondas</t>
  </si>
  <si>
    <t>Piliuonos gimnazija</t>
  </si>
  <si>
    <t>Specialusis daugiabučių namų savininkų rėmimo fondas</t>
  </si>
  <si>
    <t>Rokų mokykla-darželis</t>
  </si>
  <si>
    <t>Batniavos mokykla-daugiafunkcis centras</t>
  </si>
  <si>
    <t>Panevėžiuko mokykla-daugiafunkcis centras</t>
  </si>
  <si>
    <t>Kačerginės pradinė mokykla</t>
  </si>
  <si>
    <t>2. Kontrolės ir audito  tarnyba</t>
  </si>
  <si>
    <t>3. Kultūros, švietimo ir sporto skyrius, aptarnaujantis biudžetines įstaigas-asignavimų valdytojus</t>
  </si>
  <si>
    <t>4. Švietimo centras</t>
  </si>
  <si>
    <t>5. Čekiškės socialinės globos ir priežiūros namai</t>
  </si>
  <si>
    <t>6. Vaiko gerovės centras "Gynia"</t>
  </si>
  <si>
    <t>7. Socialinių paslaugų centras</t>
  </si>
  <si>
    <t>8. Visuomenės sveikatos biuras</t>
  </si>
  <si>
    <t>9. Viešoji biblioteka</t>
  </si>
  <si>
    <t>10. Palūkanų mokėjimas</t>
  </si>
  <si>
    <t>11. Paskolų mokėjimas</t>
  </si>
  <si>
    <t>12. Iš viso</t>
  </si>
  <si>
    <t>Iš viso su ES lėšom</t>
  </si>
  <si>
    <t>2019 m. sausio 31 d. sprendimo  projekto</t>
  </si>
  <si>
    <t>KAUNO RAJONO SAVIVALDYBĖS ŠVIETIMO ĮSTAIGŲ 2019 M. BIUDŽETAS, TŪKST. EUR</t>
  </si>
  <si>
    <t>KAUNO RAJONO SAVIVALDYBĖS SENIŪNIJŲ 2019 M. BIUDŽETAS, TŪKST. EUR</t>
  </si>
  <si>
    <t>Raudondvario pradinė mokykla</t>
  </si>
  <si>
    <t>Raudondvario lopšelis-darželis</t>
  </si>
  <si>
    <t>2019 m. sausio 31 d. sprendimo projekto</t>
  </si>
  <si>
    <t>KAUNO RAJONO SAVIVALDYBĖS 2019 M. BIUDŽETO ASIGNAVIMŲ PASKIRSTYMAS PAGAL IŠLAIDŲ GRUPES, TŪKST. EUR</t>
  </si>
  <si>
    <t xml:space="preserve">Darbo užmokestis </t>
  </si>
  <si>
    <t>Nevyriausybinių organizacijų socialinės srities projektų rėmimo fondas</t>
  </si>
  <si>
    <t>1. Administracija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</si>
</sst>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;\-0.0;"/>
    <numFmt numFmtId="166" formatCode="0.0;\-0.00;"/>
  </numFmts>
  <fonts count="18" x14ac:knownFonts="1">
    <font>
      <sz val="10"/>
      <name val="Arial"/>
      <charset val="186"/>
    </font>
    <font>
      <sz val="11"/>
      <name val="Times New Roman"/>
      <family val="1"/>
      <charset val="186"/>
    </font>
    <font>
      <sz val="8"/>
      <name val="Arial"/>
      <family val="2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8"/>
      <name val="Arial"/>
      <family val="2"/>
      <charset val="186"/>
    </font>
    <font>
      <u/>
      <sz val="11"/>
      <name val="Times New Roman"/>
      <family val="1"/>
      <charset val="186"/>
    </font>
    <font>
      <u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0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12" xfId="0" applyNumberFormat="1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/>
    </xf>
    <xf numFmtId="0" fontId="7" fillId="0" borderId="0" xfId="0" applyFont="1"/>
    <xf numFmtId="0" fontId="1" fillId="0" borderId="0" xfId="0" applyFont="1" applyBorder="1"/>
    <xf numFmtId="164" fontId="1" fillId="0" borderId="1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0" fontId="6" fillId="0" borderId="0" xfId="0" applyFont="1" applyAlignment="1"/>
    <xf numFmtId="0" fontId="3" fillId="0" borderId="17" xfId="0" applyFont="1" applyBorder="1" applyAlignment="1">
      <alignment horizontal="right"/>
    </xf>
    <xf numFmtId="164" fontId="1" fillId="0" borderId="18" xfId="0" applyNumberFormat="1" applyFont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horizontal="center"/>
    </xf>
    <xf numFmtId="164" fontId="1" fillId="0" borderId="0" xfId="0" applyNumberFormat="1" applyFont="1" applyAlignment="1">
      <alignment horizontal="center" vertical="center" wrapText="1"/>
    </xf>
    <xf numFmtId="164" fontId="0" fillId="0" borderId="0" xfId="0" applyNumberFormat="1"/>
    <xf numFmtId="0" fontId="5" fillId="0" borderId="1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164" fontId="1" fillId="0" borderId="21" xfId="0" applyNumberFormat="1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1" xfId="0" applyFont="1" applyBorder="1"/>
    <xf numFmtId="0" fontId="1" fillId="0" borderId="7" xfId="0" applyFont="1" applyBorder="1"/>
    <xf numFmtId="164" fontId="1" fillId="0" borderId="23" xfId="0" applyNumberFormat="1" applyFont="1" applyBorder="1" applyAlignment="1">
      <alignment horizontal="center" vertical="center" wrapText="1"/>
    </xf>
    <xf numFmtId="164" fontId="1" fillId="2" borderId="21" xfId="0" applyNumberFormat="1" applyFont="1" applyFill="1" applyBorder="1" applyAlignment="1">
      <alignment horizontal="center" vertical="center" wrapText="1"/>
    </xf>
    <xf numFmtId="164" fontId="1" fillId="0" borderId="24" xfId="0" applyNumberFormat="1" applyFont="1" applyBorder="1" applyAlignment="1">
      <alignment horizontal="center" vertical="center" wrapText="1"/>
    </xf>
    <xf numFmtId="164" fontId="1" fillId="2" borderId="22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164" fontId="1" fillId="0" borderId="26" xfId="0" applyNumberFormat="1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/>
    </xf>
    <xf numFmtId="164" fontId="1" fillId="0" borderId="28" xfId="0" applyNumberFormat="1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164" fontId="1" fillId="2" borderId="18" xfId="0" applyNumberFormat="1" applyFont="1" applyFill="1" applyBorder="1" applyAlignment="1">
      <alignment horizontal="center" vertical="center" wrapText="1"/>
    </xf>
    <xf numFmtId="164" fontId="1" fillId="2" borderId="29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164" fontId="1" fillId="0" borderId="26" xfId="0" applyNumberFormat="1" applyFont="1" applyBorder="1" applyAlignment="1">
      <alignment horizontal="center"/>
    </xf>
    <xf numFmtId="164" fontId="1" fillId="0" borderId="25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64" fontId="1" fillId="0" borderId="30" xfId="0" applyNumberFormat="1" applyFont="1" applyBorder="1" applyAlignment="1">
      <alignment horizontal="center"/>
    </xf>
    <xf numFmtId="164" fontId="3" fillId="0" borderId="31" xfId="0" applyNumberFormat="1" applyFont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164" fontId="1" fillId="2" borderId="27" xfId="0" applyNumberFormat="1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32" xfId="0" applyNumberFormat="1" applyFont="1" applyFill="1" applyBorder="1" applyAlignment="1">
      <alignment horizontal="center" vertical="center" wrapText="1"/>
    </xf>
    <xf numFmtId="164" fontId="1" fillId="2" borderId="26" xfId="0" applyNumberFormat="1" applyFont="1" applyFill="1" applyBorder="1" applyAlignment="1">
      <alignment horizontal="center" vertical="center" wrapText="1"/>
    </xf>
    <xf numFmtId="164" fontId="1" fillId="2" borderId="33" xfId="0" applyNumberFormat="1" applyFont="1" applyFill="1" applyBorder="1" applyAlignment="1">
      <alignment horizontal="center" vertical="center" wrapText="1"/>
    </xf>
    <xf numFmtId="164" fontId="1" fillId="0" borderId="32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/>
    </xf>
    <xf numFmtId="164" fontId="3" fillId="0" borderId="34" xfId="0" applyNumberFormat="1" applyFont="1" applyBorder="1" applyAlignment="1">
      <alignment horizontal="center"/>
    </xf>
    <xf numFmtId="164" fontId="3" fillId="0" borderId="35" xfId="0" applyNumberFormat="1" applyFont="1" applyBorder="1" applyAlignment="1">
      <alignment horizontal="center"/>
    </xf>
    <xf numFmtId="0" fontId="0" fillId="0" borderId="0" xfId="0" applyBorder="1"/>
    <xf numFmtId="0" fontId="1" fillId="0" borderId="11" xfId="0" applyFont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164" fontId="3" fillId="0" borderId="36" xfId="0" applyNumberFormat="1" applyFont="1" applyBorder="1" applyAlignment="1">
      <alignment horizontal="center"/>
    </xf>
    <xf numFmtId="0" fontId="1" fillId="0" borderId="34" xfId="0" applyFont="1" applyBorder="1" applyAlignment="1">
      <alignment vertical="center" wrapText="1"/>
    </xf>
    <xf numFmtId="0" fontId="1" fillId="0" borderId="35" xfId="0" applyFont="1" applyBorder="1" applyAlignment="1">
      <alignment vertical="center" wrapText="1"/>
    </xf>
    <xf numFmtId="0" fontId="1" fillId="0" borderId="36" xfId="0" applyFont="1" applyBorder="1" applyAlignment="1">
      <alignment vertical="center" wrapText="1"/>
    </xf>
    <xf numFmtId="164" fontId="3" fillId="0" borderId="37" xfId="0" applyNumberFormat="1" applyFont="1" applyBorder="1" applyAlignment="1">
      <alignment horizontal="center"/>
    </xf>
    <xf numFmtId="164" fontId="3" fillId="0" borderId="38" xfId="0" applyNumberFormat="1" applyFont="1" applyBorder="1" applyAlignment="1">
      <alignment horizontal="center"/>
    </xf>
    <xf numFmtId="164" fontId="3" fillId="0" borderId="39" xfId="0" applyNumberFormat="1" applyFont="1" applyBorder="1" applyAlignment="1">
      <alignment horizontal="center"/>
    </xf>
    <xf numFmtId="164" fontId="3" fillId="0" borderId="40" xfId="0" applyNumberFormat="1" applyFont="1" applyBorder="1" applyAlignment="1">
      <alignment horizontal="center"/>
    </xf>
    <xf numFmtId="164" fontId="5" fillId="0" borderId="37" xfId="0" applyNumberFormat="1" applyFont="1" applyBorder="1" applyAlignment="1">
      <alignment horizontal="center" vertical="center" wrapText="1"/>
    </xf>
    <xf numFmtId="164" fontId="3" fillId="0" borderId="41" xfId="0" applyNumberFormat="1" applyFont="1" applyBorder="1" applyAlignment="1">
      <alignment horizontal="center"/>
    </xf>
    <xf numFmtId="164" fontId="3" fillId="0" borderId="42" xfId="0" applyNumberFormat="1" applyFont="1" applyBorder="1" applyAlignment="1">
      <alignment horizontal="center" vertical="center" wrapText="1"/>
    </xf>
    <xf numFmtId="164" fontId="1" fillId="0" borderId="31" xfId="0" applyNumberFormat="1" applyFont="1" applyBorder="1" applyAlignment="1">
      <alignment horizontal="center" vertical="center" wrapText="1"/>
    </xf>
    <xf numFmtId="164" fontId="1" fillId="0" borderId="1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/>
    </xf>
    <xf numFmtId="164" fontId="1" fillId="0" borderId="13" xfId="0" applyNumberFormat="1" applyFont="1" applyFill="1" applyBorder="1" applyAlignment="1">
      <alignment horizontal="center" vertical="center" wrapText="1"/>
    </xf>
    <xf numFmtId="0" fontId="1" fillId="0" borderId="11" xfId="0" applyFont="1" applyBorder="1"/>
    <xf numFmtId="164" fontId="3" fillId="0" borderId="37" xfId="0" applyNumberFormat="1" applyFont="1" applyBorder="1"/>
    <xf numFmtId="164" fontId="3" fillId="0" borderId="14" xfId="0" applyNumberFormat="1" applyFont="1" applyBorder="1"/>
    <xf numFmtId="164" fontId="3" fillId="0" borderId="43" xfId="0" applyNumberFormat="1" applyFont="1" applyBorder="1"/>
    <xf numFmtId="164" fontId="3" fillId="0" borderId="41" xfId="0" applyNumberFormat="1" applyFont="1" applyBorder="1"/>
    <xf numFmtId="164" fontId="3" fillId="0" borderId="38" xfId="0" applyNumberFormat="1" applyFont="1" applyBorder="1"/>
    <xf numFmtId="164" fontId="1" fillId="0" borderId="5" xfId="0" applyNumberFormat="1" applyFont="1" applyBorder="1" applyAlignment="1">
      <alignment horizontal="center"/>
    </xf>
    <xf numFmtId="164" fontId="14" fillId="0" borderId="45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164" fontId="1" fillId="0" borderId="33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164" fontId="14" fillId="0" borderId="37" xfId="0" applyNumberFormat="1" applyFont="1" applyBorder="1"/>
    <xf numFmtId="0" fontId="14" fillId="0" borderId="39" xfId="0" applyFont="1" applyBorder="1"/>
    <xf numFmtId="164" fontId="13" fillId="0" borderId="7" xfId="0" applyNumberFormat="1" applyFont="1" applyBorder="1" applyAlignment="1">
      <alignment horizontal="center" vertical="center" wrapText="1"/>
    </xf>
    <xf numFmtId="164" fontId="13" fillId="0" borderId="11" xfId="0" applyNumberFormat="1" applyFont="1" applyBorder="1" applyAlignment="1">
      <alignment horizontal="center" vertical="center" wrapText="1"/>
    </xf>
    <xf numFmtId="164" fontId="13" fillId="0" borderId="7" xfId="0" applyNumberFormat="1" applyFont="1" applyBorder="1" applyAlignment="1">
      <alignment horizontal="center"/>
    </xf>
    <xf numFmtId="164" fontId="13" fillId="0" borderId="1" xfId="0" applyNumberFormat="1" applyFont="1" applyBorder="1" applyAlignment="1">
      <alignment horizontal="center"/>
    </xf>
    <xf numFmtId="0" fontId="1" fillId="0" borderId="35" xfId="0" applyFont="1" applyFill="1" applyBorder="1" applyAlignment="1">
      <alignment vertical="center" wrapText="1"/>
    </xf>
    <xf numFmtId="164" fontId="1" fillId="0" borderId="29" xfId="0" applyNumberFormat="1" applyFont="1" applyBorder="1" applyAlignment="1">
      <alignment horizontal="center" vertical="center" wrapText="1"/>
    </xf>
    <xf numFmtId="164" fontId="5" fillId="0" borderId="39" xfId="0" applyNumberFormat="1" applyFont="1" applyBorder="1" applyAlignment="1">
      <alignment horizontal="center" vertical="center" wrapText="1"/>
    </xf>
    <xf numFmtId="164" fontId="5" fillId="0" borderId="17" xfId="0" applyNumberFormat="1" applyFont="1" applyBorder="1" applyAlignment="1">
      <alignment horizontal="center" vertical="center" wrapText="1"/>
    </xf>
    <xf numFmtId="164" fontId="5" fillId="0" borderId="41" xfId="0" applyNumberFormat="1" applyFont="1" applyBorder="1" applyAlignment="1">
      <alignment horizontal="center" vertical="center" wrapText="1"/>
    </xf>
    <xf numFmtId="164" fontId="5" fillId="0" borderId="14" xfId="0" applyNumberFormat="1" applyFont="1" applyBorder="1" applyAlignment="1">
      <alignment horizontal="center" vertical="center" wrapText="1"/>
    </xf>
    <xf numFmtId="164" fontId="5" fillId="0" borderId="44" xfId="0" applyNumberFormat="1" applyFont="1" applyBorder="1" applyAlignment="1">
      <alignment horizontal="center" vertical="center" wrapText="1"/>
    </xf>
    <xf numFmtId="164" fontId="5" fillId="0" borderId="45" xfId="0" applyNumberFormat="1" applyFont="1" applyBorder="1" applyAlignment="1">
      <alignment horizontal="center" vertical="center" wrapText="1"/>
    </xf>
    <xf numFmtId="164" fontId="4" fillId="0" borderId="17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164" fontId="4" fillId="0" borderId="44" xfId="0" applyNumberFormat="1" applyFont="1" applyBorder="1" applyAlignment="1">
      <alignment horizontal="center" vertical="center" wrapText="1"/>
    </xf>
    <xf numFmtId="164" fontId="4" fillId="0" borderId="39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64" fontId="5" fillId="0" borderId="43" xfId="0" applyNumberFormat="1" applyFont="1" applyBorder="1" applyAlignment="1">
      <alignment horizontal="center" vertical="center" wrapText="1"/>
    </xf>
    <xf numFmtId="0" fontId="1" fillId="0" borderId="28" xfId="0" applyFont="1" applyBorder="1"/>
    <xf numFmtId="0" fontId="1" fillId="0" borderId="3" xfId="0" applyFont="1" applyBorder="1"/>
    <xf numFmtId="164" fontId="1" fillId="0" borderId="14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164" fontId="3" fillId="0" borderId="40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/>
    </xf>
    <xf numFmtId="165" fontId="1" fillId="0" borderId="28" xfId="0" applyNumberFormat="1" applyFont="1" applyBorder="1" applyAlignment="1">
      <alignment horizontal="center" vertical="center"/>
    </xf>
    <xf numFmtId="166" fontId="1" fillId="0" borderId="7" xfId="0" applyNumberFormat="1" applyFon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vertical="center"/>
    </xf>
    <xf numFmtId="166" fontId="1" fillId="0" borderId="7" xfId="0" applyNumberFormat="1" applyFont="1" applyFill="1" applyBorder="1" applyAlignment="1">
      <alignment horizontal="center" vertical="center"/>
    </xf>
    <xf numFmtId="166" fontId="11" fillId="0" borderId="7" xfId="0" applyNumberFormat="1" applyFont="1" applyBorder="1" applyAlignment="1">
      <alignment horizontal="center" vertical="center"/>
    </xf>
    <xf numFmtId="166" fontId="1" fillId="0" borderId="30" xfId="0" applyNumberFormat="1" applyFont="1" applyBorder="1" applyAlignment="1">
      <alignment horizontal="center" vertical="center"/>
    </xf>
    <xf numFmtId="164" fontId="3" fillId="0" borderId="37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 vertical="center" wrapText="1"/>
    </xf>
    <xf numFmtId="164" fontId="3" fillId="0" borderId="43" xfId="0" applyNumberFormat="1" applyFont="1" applyBorder="1" applyAlignment="1">
      <alignment horizontal="center"/>
    </xf>
    <xf numFmtId="164" fontId="13" fillId="2" borderId="1" xfId="0" applyNumberFormat="1" applyFont="1" applyFill="1" applyBorder="1" applyAlignment="1">
      <alignment horizontal="center" vertical="center" wrapText="1"/>
    </xf>
    <xf numFmtId="164" fontId="1" fillId="0" borderId="28" xfId="0" applyNumberFormat="1" applyFont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/>
    </xf>
    <xf numFmtId="164" fontId="1" fillId="0" borderId="30" xfId="0" applyNumberFormat="1" applyFont="1" applyFill="1" applyBorder="1" applyAlignment="1">
      <alignment horizontal="center"/>
    </xf>
    <xf numFmtId="164" fontId="1" fillId="0" borderId="4" xfId="0" applyNumberFormat="1" applyFont="1" applyFill="1" applyBorder="1" applyAlignment="1">
      <alignment horizontal="center" vertical="center" wrapText="1"/>
    </xf>
    <xf numFmtId="164" fontId="3" fillId="0" borderId="43" xfId="0" applyNumberFormat="1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/>
    <xf numFmtId="0" fontId="1" fillId="0" borderId="6" xfId="0" applyFont="1" applyBorder="1"/>
    <xf numFmtId="164" fontId="5" fillId="0" borderId="53" xfId="0" applyNumberFormat="1" applyFont="1" applyBorder="1" applyAlignment="1">
      <alignment horizontal="center" vertical="center" wrapText="1"/>
    </xf>
    <xf numFmtId="0" fontId="3" fillId="0" borderId="39" xfId="0" applyFont="1" applyBorder="1" applyAlignment="1">
      <alignment horizontal="right"/>
    </xf>
    <xf numFmtId="164" fontId="1" fillId="0" borderId="1" xfId="0" applyNumberFormat="1" applyFont="1" applyBorder="1" applyAlignment="1">
      <alignment horizontal="center" vertical="center"/>
    </xf>
    <xf numFmtId="164" fontId="1" fillId="0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2" fillId="0" borderId="39" xfId="0" applyFont="1" applyBorder="1" applyAlignment="1">
      <alignment horizontal="left"/>
    </xf>
    <xf numFmtId="0" fontId="3" fillId="0" borderId="35" xfId="0" applyFont="1" applyBorder="1" applyAlignment="1">
      <alignment horizontal="left" vertical="center" wrapText="1"/>
    </xf>
    <xf numFmtId="0" fontId="6" fillId="0" borderId="35" xfId="0" applyFont="1" applyBorder="1" applyAlignment="1">
      <alignment horizontal="left"/>
    </xf>
    <xf numFmtId="0" fontId="6" fillId="0" borderId="40" xfId="0" applyFont="1" applyBorder="1" applyAlignment="1">
      <alignment vertical="center" wrapText="1"/>
    </xf>
    <xf numFmtId="0" fontId="6" fillId="0" borderId="35" xfId="0" applyFont="1" applyBorder="1" applyAlignment="1">
      <alignment vertical="center" wrapText="1"/>
    </xf>
    <xf numFmtId="0" fontId="6" fillId="2" borderId="64" xfId="0" applyFont="1" applyFill="1" applyBorder="1" applyAlignment="1">
      <alignment horizontal="left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right" wrapText="1"/>
    </xf>
    <xf numFmtId="0" fontId="1" fillId="2" borderId="16" xfId="0" applyFont="1" applyFill="1" applyBorder="1" applyAlignment="1">
      <alignment horizontal="right" vertical="center" wrapText="1"/>
    </xf>
    <xf numFmtId="164" fontId="1" fillId="2" borderId="16" xfId="0" applyNumberFormat="1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left" vertical="center" wrapText="1"/>
    </xf>
    <xf numFmtId="164" fontId="1" fillId="0" borderId="35" xfId="0" applyNumberFormat="1" applyFont="1" applyBorder="1" applyAlignment="1">
      <alignment horizontal="center" vertical="center" wrapText="1"/>
    </xf>
    <xf numFmtId="164" fontId="1" fillId="0" borderId="65" xfId="0" applyNumberFormat="1" applyFont="1" applyBorder="1" applyAlignment="1">
      <alignment horizontal="center" vertical="center" wrapText="1"/>
    </xf>
    <xf numFmtId="0" fontId="3" fillId="0" borderId="36" xfId="0" applyFont="1" applyBorder="1" applyAlignment="1">
      <alignment vertical="center" wrapText="1"/>
    </xf>
    <xf numFmtId="164" fontId="1" fillId="0" borderId="12" xfId="0" applyNumberFormat="1" applyFont="1" applyBorder="1" applyAlignment="1">
      <alignment horizontal="center"/>
    </xf>
    <xf numFmtId="0" fontId="1" fillId="0" borderId="30" xfId="0" applyFont="1" applyBorder="1"/>
    <xf numFmtId="0" fontId="1" fillId="0" borderId="8" xfId="0" applyFont="1" applyBorder="1"/>
    <xf numFmtId="164" fontId="1" fillId="0" borderId="13" xfId="0" applyNumberFormat="1" applyFont="1" applyBorder="1" applyAlignment="1">
      <alignment horizontal="center"/>
    </xf>
    <xf numFmtId="0" fontId="1" fillId="0" borderId="12" xfId="0" applyFont="1" applyBorder="1"/>
    <xf numFmtId="0" fontId="1" fillId="0" borderId="0" xfId="0" applyFont="1" applyAlignment="1">
      <alignment horizontal="center" vertical="center" wrapText="1"/>
    </xf>
    <xf numFmtId="0" fontId="6" fillId="2" borderId="20" xfId="0" applyFont="1" applyFill="1" applyBorder="1" applyAlignment="1">
      <alignment horizontal="left" vertical="center" wrapText="1"/>
    </xf>
    <xf numFmtId="164" fontId="1" fillId="2" borderId="20" xfId="0" applyNumberFormat="1" applyFont="1" applyFill="1" applyBorder="1" applyAlignment="1">
      <alignment horizontal="center" vertical="center" wrapText="1"/>
    </xf>
    <xf numFmtId="164" fontId="1" fillId="0" borderId="26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164" fontId="1" fillId="0" borderId="48" xfId="0" applyNumberFormat="1" applyFont="1" applyBorder="1" applyAlignment="1">
      <alignment horizontal="center" vertical="center" wrapText="1"/>
    </xf>
    <xf numFmtId="164" fontId="1" fillId="0" borderId="50" xfId="0" applyNumberFormat="1" applyFont="1" applyBorder="1" applyAlignment="1">
      <alignment horizontal="center" vertical="center" wrapText="1"/>
    </xf>
    <xf numFmtId="164" fontId="1" fillId="0" borderId="52" xfId="0" applyNumberFormat="1" applyFont="1" applyBorder="1" applyAlignment="1">
      <alignment horizontal="center" vertical="center" wrapText="1"/>
    </xf>
    <xf numFmtId="164" fontId="3" fillId="0" borderId="51" xfId="0" applyNumberFormat="1" applyFont="1" applyBorder="1" applyAlignment="1">
      <alignment horizontal="center" vertical="center" wrapText="1"/>
    </xf>
    <xf numFmtId="0" fontId="6" fillId="0" borderId="39" xfId="0" applyFont="1" applyBorder="1" applyAlignment="1">
      <alignment horizontal="left"/>
    </xf>
    <xf numFmtId="0" fontId="4" fillId="0" borderId="36" xfId="0" applyFont="1" applyBorder="1" applyAlignment="1">
      <alignment vertical="center" wrapText="1"/>
    </xf>
    <xf numFmtId="1" fontId="4" fillId="0" borderId="35" xfId="0" applyNumberFormat="1" applyFont="1" applyBorder="1"/>
    <xf numFmtId="0" fontId="10" fillId="0" borderId="35" xfId="0" applyFont="1" applyBorder="1"/>
    <xf numFmtId="1" fontId="10" fillId="0" borderId="35" xfId="0" applyNumberFormat="1" applyFont="1" applyBorder="1"/>
    <xf numFmtId="1" fontId="1" fillId="0" borderId="35" xfId="0" applyNumberFormat="1" applyFont="1" applyBorder="1"/>
    <xf numFmtId="1" fontId="10" fillId="0" borderId="36" xfId="0" applyNumberFormat="1" applyFont="1" applyBorder="1"/>
    <xf numFmtId="1" fontId="10" fillId="0" borderId="40" xfId="0" applyNumberFormat="1" applyFont="1" applyBorder="1"/>
    <xf numFmtId="1" fontId="10" fillId="0" borderId="51" xfId="0" applyNumberFormat="1" applyFont="1" applyBorder="1"/>
    <xf numFmtId="164" fontId="1" fillId="0" borderId="52" xfId="0" applyNumberFormat="1" applyFont="1" applyBorder="1" applyAlignment="1">
      <alignment horizontal="center"/>
    </xf>
    <xf numFmtId="164" fontId="1" fillId="0" borderId="47" xfId="0" applyNumberFormat="1" applyFont="1" applyBorder="1" applyAlignment="1">
      <alignment horizontal="center"/>
    </xf>
    <xf numFmtId="164" fontId="1" fillId="2" borderId="48" xfId="0" applyNumberFormat="1" applyFont="1" applyFill="1" applyBorder="1" applyAlignment="1">
      <alignment horizontal="center" vertical="center" wrapText="1"/>
    </xf>
    <xf numFmtId="0" fontId="1" fillId="0" borderId="49" xfId="0" applyFont="1" applyBorder="1"/>
    <xf numFmtId="0" fontId="1" fillId="0" borderId="47" xfId="0" applyFont="1" applyBorder="1"/>
    <xf numFmtId="164" fontId="1" fillId="0" borderId="50" xfId="0" applyNumberFormat="1" applyFont="1" applyBorder="1" applyAlignment="1">
      <alignment horizontal="center"/>
    </xf>
    <xf numFmtId="0" fontId="1" fillId="0" borderId="52" xfId="0" applyFont="1" applyBorder="1"/>
    <xf numFmtId="164" fontId="1" fillId="0" borderId="49" xfId="0" applyNumberFormat="1" applyFont="1" applyBorder="1" applyAlignment="1">
      <alignment horizontal="center"/>
    </xf>
    <xf numFmtId="164" fontId="3" fillId="0" borderId="51" xfId="0" applyNumberFormat="1" applyFont="1" applyBorder="1" applyAlignment="1">
      <alignment horizontal="center"/>
    </xf>
    <xf numFmtId="1" fontId="10" fillId="0" borderId="34" xfId="0" applyNumberFormat="1" applyFont="1" applyBorder="1"/>
    <xf numFmtId="164" fontId="1" fillId="0" borderId="21" xfId="0" applyNumberFormat="1" applyFont="1" applyBorder="1" applyAlignment="1">
      <alignment horizontal="center"/>
    </xf>
    <xf numFmtId="0" fontId="1" fillId="0" borderId="25" xfId="0" applyFont="1" applyBorder="1"/>
    <xf numFmtId="0" fontId="1" fillId="0" borderId="23" xfId="0" applyFont="1" applyBorder="1"/>
    <xf numFmtId="164" fontId="1" fillId="0" borderId="24" xfId="0" applyNumberFormat="1" applyFont="1" applyBorder="1" applyAlignment="1">
      <alignment horizontal="center"/>
    </xf>
    <xf numFmtId="0" fontId="1" fillId="0" borderId="21" xfId="0" applyFont="1" applyBorder="1"/>
    <xf numFmtId="0" fontId="5" fillId="2" borderId="35" xfId="0" applyFont="1" applyFill="1" applyBorder="1" applyAlignment="1">
      <alignment horizontal="left"/>
    </xf>
    <xf numFmtId="0" fontId="3" fillId="0" borderId="64" xfId="0" applyFont="1" applyBorder="1" applyAlignment="1">
      <alignment horizontal="left" wrapText="1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/>
    <xf numFmtId="0" fontId="6" fillId="0" borderId="39" xfId="0" applyFont="1" applyBorder="1" applyAlignment="1">
      <alignment horizontal="right"/>
    </xf>
    <xf numFmtId="164" fontId="3" fillId="0" borderId="45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/>
    <xf numFmtId="164" fontId="3" fillId="0" borderId="41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164" fontId="3" fillId="0" borderId="38" xfId="0" applyNumberFormat="1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/>
    </xf>
    <xf numFmtId="0" fontId="3" fillId="0" borderId="41" xfId="0" applyFont="1" applyBorder="1" applyAlignment="1">
      <alignment horizontal="center" vertical="center" wrapText="1"/>
    </xf>
    <xf numFmtId="164" fontId="3" fillId="0" borderId="39" xfId="0" applyNumberFormat="1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164" fontId="1" fillId="2" borderId="37" xfId="0" applyNumberFormat="1" applyFont="1" applyFill="1" applyBorder="1" applyAlignment="1">
      <alignment horizontal="center" vertical="center" wrapText="1"/>
    </xf>
    <xf numFmtId="164" fontId="1" fillId="0" borderId="14" xfId="0" applyNumberFormat="1" applyFont="1" applyFill="1" applyBorder="1" applyAlignment="1">
      <alignment horizontal="center" vertical="center" wrapText="1"/>
    </xf>
    <xf numFmtId="164" fontId="1" fillId="2" borderId="43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164" fontId="1" fillId="2" borderId="38" xfId="0" applyNumberFormat="1" applyFont="1" applyFill="1" applyBorder="1" applyAlignment="1">
      <alignment horizontal="center" vertical="center" wrapText="1"/>
    </xf>
    <xf numFmtId="164" fontId="1" fillId="2" borderId="44" xfId="0" applyNumberFormat="1" applyFont="1" applyFill="1" applyBorder="1" applyAlignment="1">
      <alignment horizontal="center" vertical="center" wrapText="1"/>
    </xf>
    <xf numFmtId="164" fontId="1" fillId="0" borderId="37" xfId="0" applyNumberFormat="1" applyFont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center" vertical="center" wrapText="1"/>
    </xf>
    <xf numFmtId="164" fontId="1" fillId="0" borderId="4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21" xfId="0" applyFont="1" applyBorder="1" applyAlignment="1">
      <alignment horizontal="center" vertical="center" wrapText="1"/>
    </xf>
    <xf numFmtId="0" fontId="9" fillId="0" borderId="12" xfId="0" applyFont="1" applyBorder="1" applyAlignment="1"/>
    <xf numFmtId="0" fontId="4" fillId="0" borderId="23" xfId="0" applyFont="1" applyBorder="1" applyAlignment="1">
      <alignment horizontal="center" vertical="center" wrapText="1"/>
    </xf>
    <xf numFmtId="0" fontId="9" fillId="0" borderId="8" xfId="0" applyFont="1" applyBorder="1" applyAlignment="1"/>
    <xf numFmtId="0" fontId="4" fillId="0" borderId="22" xfId="0" applyFont="1" applyBorder="1" applyAlignment="1">
      <alignment horizontal="center" vertical="center" wrapText="1"/>
    </xf>
    <xf numFmtId="0" fontId="9" fillId="0" borderId="9" xfId="0" applyFont="1" applyBorder="1" applyAlignment="1"/>
    <xf numFmtId="0" fontId="5" fillId="0" borderId="63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 wrapText="1"/>
    </xf>
    <xf numFmtId="0" fontId="9" fillId="0" borderId="36" xfId="0" applyFont="1" applyBorder="1" applyAlignment="1"/>
    <xf numFmtId="0" fontId="9" fillId="0" borderId="52" xfId="0" applyFont="1" applyBorder="1" applyAlignment="1"/>
    <xf numFmtId="0" fontId="9" fillId="0" borderId="47" xfId="0" applyFont="1" applyBorder="1" applyAlignment="1"/>
    <xf numFmtId="0" fontId="5" fillId="0" borderId="17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9" fillId="0" borderId="50" xfId="0" applyFont="1" applyBorder="1" applyAlignment="1"/>
    <xf numFmtId="0" fontId="4" fillId="0" borderId="55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9" fillId="0" borderId="48" xfId="0" applyFont="1" applyBorder="1" applyAlignment="1"/>
    <xf numFmtId="0" fontId="5" fillId="0" borderId="57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9" fillId="0" borderId="51" xfId="0" applyFont="1" applyBorder="1" applyAlignment="1"/>
    <xf numFmtId="0" fontId="4" fillId="0" borderId="25" xfId="0" applyFont="1" applyBorder="1" applyAlignment="1">
      <alignment horizontal="center" vertical="center" wrapText="1"/>
    </xf>
    <xf numFmtId="0" fontId="9" fillId="0" borderId="49" xfId="0" applyFont="1" applyBorder="1" applyAlignment="1"/>
    <xf numFmtId="0" fontId="9" fillId="0" borderId="13" xfId="0" applyFont="1" applyBorder="1" applyAlignment="1"/>
    <xf numFmtId="0" fontId="8" fillId="0" borderId="51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 wrapText="1"/>
    </xf>
    <xf numFmtId="0" fontId="8" fillId="0" borderId="48" xfId="0" applyFont="1" applyBorder="1" applyAlignment="1"/>
    <xf numFmtId="0" fontId="8" fillId="0" borderId="47" xfId="0" applyFont="1" applyBorder="1" applyAlignment="1"/>
    <xf numFmtId="0" fontId="8" fillId="0" borderId="51" xfId="0" applyFont="1" applyBorder="1" applyAlignment="1"/>
    <xf numFmtId="0" fontId="8" fillId="0" borderId="49" xfId="0" applyFont="1" applyBorder="1" applyAlignment="1"/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5"/>
  <sheetViews>
    <sheetView tabSelected="1" topLeftCell="N1" workbookViewId="0">
      <pane xSplit="14970"/>
      <selection activeCell="Y31" sqref="Y31"/>
      <selection pane="topRight" activeCell="A33" sqref="A33"/>
    </sheetView>
  </sheetViews>
  <sheetFormatPr defaultRowHeight="12.75" x14ac:dyDescent="0.2"/>
  <cols>
    <col min="1" max="1" width="28" customWidth="1"/>
    <col min="2" max="2" width="9.7109375" customWidth="1"/>
    <col min="3" max="3" width="10.5703125" customWidth="1"/>
    <col min="4" max="4" width="9.7109375" customWidth="1"/>
    <col min="5" max="5" width="11" customWidth="1"/>
    <col min="6" max="6" width="9.7109375" customWidth="1"/>
    <col min="7" max="7" width="9.5703125" customWidth="1"/>
    <col min="8" max="8" width="7.140625" customWidth="1"/>
    <col min="9" max="9" width="9.28515625" customWidth="1"/>
    <col min="10" max="10" width="7.5703125" customWidth="1"/>
    <col min="11" max="11" width="8.28515625" customWidth="1"/>
    <col min="12" max="12" width="7.5703125" customWidth="1"/>
    <col min="13" max="13" width="11.5703125" customWidth="1"/>
    <col min="14" max="14" width="9.5703125" customWidth="1"/>
    <col min="15" max="15" width="7.5703125" customWidth="1"/>
    <col min="16" max="16" width="10.7109375" customWidth="1"/>
    <col min="17" max="17" width="8.42578125" customWidth="1"/>
    <col min="18" max="18" width="8.140625" customWidth="1"/>
    <col min="19" max="19" width="9.28515625" customWidth="1"/>
    <col min="20" max="20" width="8.42578125" customWidth="1"/>
    <col min="21" max="21" width="9.5703125" customWidth="1"/>
    <col min="22" max="22" width="10.7109375" customWidth="1"/>
    <col min="23" max="23" width="10.5703125" customWidth="1"/>
    <col min="24" max="24" width="9.42578125" customWidth="1"/>
    <col min="25" max="25" width="10.42578125" customWidth="1"/>
    <col min="26" max="26" width="10.5703125" bestFit="1" customWidth="1"/>
  </cols>
  <sheetData>
    <row r="1" spans="1:29" ht="15" x14ac:dyDescent="0.25">
      <c r="T1" s="1" t="s">
        <v>14</v>
      </c>
      <c r="U1" s="1"/>
      <c r="V1" s="1"/>
      <c r="W1" s="1"/>
      <c r="Z1" s="21"/>
    </row>
    <row r="2" spans="1:29" ht="15" x14ac:dyDescent="0.25">
      <c r="T2" s="1" t="s">
        <v>124</v>
      </c>
      <c r="U2" s="1"/>
      <c r="V2" s="1"/>
      <c r="W2" s="1"/>
      <c r="Z2" s="21"/>
    </row>
    <row r="3" spans="1:29" ht="15" x14ac:dyDescent="0.25">
      <c r="T3" s="22" t="s">
        <v>38</v>
      </c>
      <c r="U3" s="1"/>
      <c r="V3" s="1"/>
      <c r="W3" s="1"/>
      <c r="Z3" s="21"/>
    </row>
    <row r="4" spans="1:29" ht="15" x14ac:dyDescent="0.25">
      <c r="V4" s="22"/>
      <c r="W4" s="1"/>
      <c r="X4" s="1"/>
      <c r="Y4" s="1"/>
      <c r="Z4" s="21"/>
    </row>
    <row r="5" spans="1:29" ht="15.75" x14ac:dyDescent="0.25">
      <c r="A5" s="238" t="s">
        <v>125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  <c r="Q5" s="238"/>
      <c r="R5" s="238"/>
      <c r="S5" s="238"/>
      <c r="T5" s="238"/>
      <c r="U5" s="238"/>
      <c r="V5" s="238"/>
      <c r="W5" s="238"/>
      <c r="X5" s="238"/>
      <c r="Y5" s="238"/>
    </row>
    <row r="6" spans="1:29" ht="15.75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46.5" customHeight="1" thickBot="1" x14ac:dyDescent="0.3">
      <c r="A7" s="245" t="s">
        <v>0</v>
      </c>
      <c r="B7" s="257" t="s">
        <v>4</v>
      </c>
      <c r="C7" s="258"/>
      <c r="D7" s="258"/>
      <c r="E7" s="259"/>
      <c r="F7" s="247" t="s">
        <v>39</v>
      </c>
      <c r="G7" s="248"/>
      <c r="H7" s="249"/>
      <c r="I7" s="249"/>
      <c r="J7" s="250" t="s">
        <v>60</v>
      </c>
      <c r="K7" s="251"/>
      <c r="L7" s="252"/>
      <c r="M7" s="267" t="s">
        <v>5</v>
      </c>
      <c r="N7" s="248"/>
      <c r="O7" s="249"/>
      <c r="P7" s="264"/>
      <c r="Q7" s="32" t="s">
        <v>61</v>
      </c>
      <c r="R7" s="268" t="s">
        <v>59</v>
      </c>
      <c r="S7" s="269"/>
      <c r="T7" s="269"/>
      <c r="U7" s="270"/>
      <c r="V7" s="247" t="s">
        <v>3</v>
      </c>
      <c r="W7" s="248"/>
      <c r="X7" s="248"/>
      <c r="Y7" s="264"/>
      <c r="Z7" s="1"/>
    </row>
    <row r="8" spans="1:29" ht="46.5" customHeight="1" x14ac:dyDescent="0.25">
      <c r="A8" s="246"/>
      <c r="B8" s="239" t="s">
        <v>1</v>
      </c>
      <c r="C8" s="241" t="s">
        <v>7</v>
      </c>
      <c r="D8" s="241" t="s">
        <v>2</v>
      </c>
      <c r="E8" s="243" t="s">
        <v>3</v>
      </c>
      <c r="F8" s="239" t="s">
        <v>1</v>
      </c>
      <c r="G8" s="241" t="s">
        <v>7</v>
      </c>
      <c r="H8" s="262" t="s">
        <v>6</v>
      </c>
      <c r="I8" s="260" t="s">
        <v>3</v>
      </c>
      <c r="J8" s="239" t="s">
        <v>1</v>
      </c>
      <c r="K8" s="241" t="s">
        <v>7</v>
      </c>
      <c r="L8" s="243" t="s">
        <v>3</v>
      </c>
      <c r="M8" s="272" t="s">
        <v>1</v>
      </c>
      <c r="N8" s="241" t="s">
        <v>7</v>
      </c>
      <c r="O8" s="241" t="s">
        <v>2</v>
      </c>
      <c r="P8" s="243" t="s">
        <v>3</v>
      </c>
      <c r="Q8" s="253" t="s">
        <v>6</v>
      </c>
      <c r="R8" s="239" t="s">
        <v>1</v>
      </c>
      <c r="S8" s="241" t="s">
        <v>7</v>
      </c>
      <c r="T8" s="241" t="s">
        <v>2</v>
      </c>
      <c r="U8" s="260" t="s">
        <v>3</v>
      </c>
      <c r="V8" s="239" t="s">
        <v>1</v>
      </c>
      <c r="W8" s="241" t="s">
        <v>7</v>
      </c>
      <c r="X8" s="260" t="s">
        <v>2</v>
      </c>
      <c r="Y8" s="253" t="s">
        <v>3</v>
      </c>
      <c r="Z8" s="1"/>
    </row>
    <row r="9" spans="1:29" ht="15.75" thickBot="1" x14ac:dyDescent="0.25">
      <c r="A9" s="246"/>
      <c r="B9" s="240"/>
      <c r="C9" s="242"/>
      <c r="D9" s="242"/>
      <c r="E9" s="244"/>
      <c r="F9" s="255"/>
      <c r="G9" s="256"/>
      <c r="H9" s="263"/>
      <c r="I9" s="261"/>
      <c r="J9" s="255"/>
      <c r="K9" s="256"/>
      <c r="L9" s="266"/>
      <c r="M9" s="273"/>
      <c r="N9" s="256"/>
      <c r="O9" s="256"/>
      <c r="P9" s="266"/>
      <c r="Q9" s="254"/>
      <c r="R9" s="255"/>
      <c r="S9" s="256"/>
      <c r="T9" s="256"/>
      <c r="U9" s="261"/>
      <c r="V9" s="240"/>
      <c r="W9" s="242"/>
      <c r="X9" s="274"/>
      <c r="Y9" s="271"/>
      <c r="Z9" s="3"/>
    </row>
    <row r="10" spans="1:29" ht="16.5" thickBot="1" x14ac:dyDescent="0.3">
      <c r="A10" s="160" t="s">
        <v>128</v>
      </c>
      <c r="B10" s="229">
        <v>7137.6</v>
      </c>
      <c r="C10" s="230">
        <v>15530.8</v>
      </c>
      <c r="D10" s="230">
        <v>7072.4</v>
      </c>
      <c r="E10" s="231">
        <f>SUM(B10:D10)</f>
        <v>29740.800000000003</v>
      </c>
      <c r="F10" s="229">
        <v>1059.3</v>
      </c>
      <c r="G10" s="232">
        <v>2008.5</v>
      </c>
      <c r="H10" s="233">
        <v>0.9</v>
      </c>
      <c r="I10" s="231">
        <f>SUM(F10:H10)</f>
        <v>3068.7000000000003</v>
      </c>
      <c r="J10" s="229">
        <f>SUM(J11:J16)</f>
        <v>0</v>
      </c>
      <c r="K10" s="232">
        <f>SUM(K11:K16)</f>
        <v>0</v>
      </c>
      <c r="L10" s="231">
        <f>SUM(J10:K10)</f>
        <v>0</v>
      </c>
      <c r="M10" s="229">
        <v>400.2</v>
      </c>
      <c r="N10" s="232">
        <v>15.6</v>
      </c>
      <c r="O10" s="233"/>
      <c r="P10" s="231">
        <f>SUM(M10:N10)</f>
        <v>415.8</v>
      </c>
      <c r="Q10" s="234">
        <v>0</v>
      </c>
      <c r="R10" s="229"/>
      <c r="S10" s="230">
        <v>457.2</v>
      </c>
      <c r="T10" s="232">
        <v>214.1</v>
      </c>
      <c r="U10" s="233">
        <f>SUM(R10:T10)</f>
        <v>671.3</v>
      </c>
      <c r="V10" s="235">
        <f>R10+M10+F10+B10+J10</f>
        <v>8597.1</v>
      </c>
      <c r="W10" s="236">
        <f>S10+N10+G10+C10+K10</f>
        <v>18012.099999999999</v>
      </c>
      <c r="X10" s="237">
        <f>T10+Q10+D10+H10</f>
        <v>7287.4</v>
      </c>
      <c r="Y10" s="102">
        <f>SUM(V10:X10)</f>
        <v>33896.6</v>
      </c>
      <c r="Z10" s="30"/>
      <c r="AA10" s="30"/>
      <c r="AB10" s="30"/>
      <c r="AC10" s="30"/>
    </row>
    <row r="11" spans="1:29" ht="28.5" x14ac:dyDescent="0.2">
      <c r="A11" s="215" t="s">
        <v>107</v>
      </c>
      <c r="B11" s="57">
        <v>128.19999999999999</v>
      </c>
      <c r="C11" s="144">
        <v>7.9</v>
      </c>
      <c r="D11" s="53">
        <v>2</v>
      </c>
      <c r="E11" s="45">
        <f t="shared" ref="E11" si="0">SUM(B11:D11)</f>
        <v>138.1</v>
      </c>
      <c r="F11" s="57"/>
      <c r="G11" s="53"/>
      <c r="H11" s="63"/>
      <c r="I11" s="45">
        <f t="shared" ref="I11:I13" si="1">SUM(F11:G11)</f>
        <v>0</v>
      </c>
      <c r="J11" s="57"/>
      <c r="K11" s="53"/>
      <c r="L11" s="45"/>
      <c r="M11" s="57"/>
      <c r="N11" s="53"/>
      <c r="O11" s="63"/>
      <c r="P11" s="45">
        <v>0</v>
      </c>
      <c r="Q11" s="68"/>
      <c r="R11" s="57"/>
      <c r="S11" s="53"/>
      <c r="T11" s="53"/>
      <c r="U11" s="63">
        <f t="shared" ref="U11:U13" si="2">SUM(R11:T11)</f>
        <v>0</v>
      </c>
      <c r="V11" s="9">
        <f t="shared" ref="V11:V13" si="3">R11+M11+F11+B11+J11</f>
        <v>128.19999999999999</v>
      </c>
      <c r="W11" s="4">
        <f t="shared" ref="W11:W13" si="4">S11+N11+G11+C11+K11</f>
        <v>7.9</v>
      </c>
      <c r="X11" s="5">
        <f t="shared" ref="X11:X13" si="5">T11+Q11+D11</f>
        <v>2</v>
      </c>
      <c r="Y11" s="91">
        <f t="shared" ref="Y11" si="6">SUM(V11:X11)</f>
        <v>138.1</v>
      </c>
      <c r="Z11" s="30"/>
    </row>
    <row r="12" spans="1:29" ht="15" x14ac:dyDescent="0.25">
      <c r="A12" s="168" t="s">
        <v>99</v>
      </c>
      <c r="B12" s="170"/>
      <c r="C12" s="54">
        <v>20</v>
      </c>
      <c r="D12" s="55"/>
      <c r="E12" s="56">
        <f>B12+C12+D12</f>
        <v>20</v>
      </c>
      <c r="F12" s="46"/>
      <c r="G12" s="12"/>
      <c r="H12" s="19"/>
      <c r="I12" s="13">
        <f t="shared" si="1"/>
        <v>0</v>
      </c>
      <c r="J12" s="18"/>
      <c r="K12" s="12"/>
      <c r="L12" s="13"/>
      <c r="M12" s="46"/>
      <c r="N12" s="12"/>
      <c r="O12" s="27"/>
      <c r="P12" s="13">
        <f t="shared" ref="P12:P13" si="7">SUM(M12:N12)</f>
        <v>0</v>
      </c>
      <c r="Q12" s="27"/>
      <c r="R12" s="46"/>
      <c r="S12" s="12"/>
      <c r="T12" s="12"/>
      <c r="U12" s="19">
        <f t="shared" si="2"/>
        <v>0</v>
      </c>
      <c r="V12" s="18">
        <f t="shared" si="3"/>
        <v>0</v>
      </c>
      <c r="W12" s="12">
        <f t="shared" si="4"/>
        <v>20</v>
      </c>
      <c r="X12" s="13">
        <f t="shared" si="5"/>
        <v>0</v>
      </c>
      <c r="Y12" s="172">
        <f t="shared" ref="Y12:Y13" si="8">SUM(V12:X12)</f>
        <v>20</v>
      </c>
      <c r="Z12" s="30"/>
    </row>
    <row r="13" spans="1:29" ht="30" x14ac:dyDescent="0.2">
      <c r="A13" s="169" t="s">
        <v>98</v>
      </c>
      <c r="B13" s="170"/>
      <c r="C13" s="54">
        <v>40</v>
      </c>
      <c r="D13" s="55"/>
      <c r="E13" s="45">
        <f>B13+C13+D13</f>
        <v>40</v>
      </c>
      <c r="F13" s="46"/>
      <c r="G13" s="12"/>
      <c r="H13" s="19"/>
      <c r="I13" s="5">
        <f t="shared" si="1"/>
        <v>0</v>
      </c>
      <c r="J13" s="9"/>
      <c r="K13" s="4"/>
      <c r="L13" s="5"/>
      <c r="M13" s="46"/>
      <c r="N13" s="12"/>
      <c r="O13" s="27"/>
      <c r="P13" s="5">
        <f t="shared" si="7"/>
        <v>0</v>
      </c>
      <c r="Q13" s="27"/>
      <c r="R13" s="46"/>
      <c r="S13" s="12"/>
      <c r="T13" s="12"/>
      <c r="U13" s="19">
        <f t="shared" si="2"/>
        <v>0</v>
      </c>
      <c r="V13" s="9">
        <f t="shared" si="3"/>
        <v>0</v>
      </c>
      <c r="W13" s="4">
        <f t="shared" si="4"/>
        <v>40</v>
      </c>
      <c r="X13" s="5">
        <f t="shared" si="5"/>
        <v>0</v>
      </c>
      <c r="Y13" s="173">
        <f t="shared" si="8"/>
        <v>40</v>
      </c>
      <c r="Z13" s="30"/>
    </row>
    <row r="14" spans="1:29" ht="30" x14ac:dyDescent="0.2">
      <c r="A14" s="169" t="s">
        <v>102</v>
      </c>
      <c r="B14" s="170"/>
      <c r="C14" s="54">
        <v>100</v>
      </c>
      <c r="D14" s="55"/>
      <c r="E14" s="45">
        <f>SUM(B14:D14)</f>
        <v>100</v>
      </c>
      <c r="F14" s="46"/>
      <c r="G14" s="12"/>
      <c r="H14" s="19"/>
      <c r="I14" s="5"/>
      <c r="J14" s="9"/>
      <c r="K14" s="4"/>
      <c r="L14" s="5"/>
      <c r="M14" s="46"/>
      <c r="N14" s="12"/>
      <c r="O14" s="27"/>
      <c r="P14" s="5"/>
      <c r="Q14" s="27"/>
      <c r="R14" s="46"/>
      <c r="S14" s="12"/>
      <c r="T14" s="12"/>
      <c r="U14" s="19"/>
      <c r="V14" s="9">
        <f t="shared" ref="V14" si="9">R14+M14+F14+B14+J14</f>
        <v>0</v>
      </c>
      <c r="W14" s="4">
        <f t="shared" ref="W14" si="10">S14+N14+G14+C14+K14</f>
        <v>100</v>
      </c>
      <c r="X14" s="5">
        <f t="shared" ref="X14" si="11">T14+Q14+D14</f>
        <v>0</v>
      </c>
      <c r="Y14" s="172">
        <f t="shared" ref="Y14" si="12">SUM(V14:X14)</f>
        <v>100</v>
      </c>
      <c r="Z14" s="30"/>
    </row>
    <row r="15" spans="1:29" ht="30" customHeight="1" x14ac:dyDescent="0.2">
      <c r="A15" s="169" t="s">
        <v>100</v>
      </c>
      <c r="B15" s="170"/>
      <c r="C15" s="54">
        <v>8</v>
      </c>
      <c r="D15" s="55"/>
      <c r="E15" s="45">
        <f>SUM(B15:D15)</f>
        <v>8</v>
      </c>
      <c r="F15" s="46"/>
      <c r="G15" s="12"/>
      <c r="H15" s="19"/>
      <c r="I15" s="5"/>
      <c r="J15" s="9"/>
      <c r="K15" s="4"/>
      <c r="L15" s="5"/>
      <c r="M15" s="46"/>
      <c r="N15" s="12"/>
      <c r="O15" s="27"/>
      <c r="P15" s="5"/>
      <c r="Q15" s="27"/>
      <c r="R15" s="46"/>
      <c r="S15" s="12"/>
      <c r="T15" s="12"/>
      <c r="U15" s="19"/>
      <c r="V15" s="9">
        <f t="shared" ref="V15" si="13">R15+M15+F15+B15+J15</f>
        <v>0</v>
      </c>
      <c r="W15" s="4">
        <f t="shared" ref="W15" si="14">S15+N15+G15+C15+K15</f>
        <v>8</v>
      </c>
      <c r="X15" s="5">
        <f t="shared" ref="X15" si="15">T15+Q15+D15</f>
        <v>0</v>
      </c>
      <c r="Y15" s="172">
        <f t="shared" ref="Y15" si="16">SUM(V15:X15)</f>
        <v>8</v>
      </c>
      <c r="Z15" s="30"/>
    </row>
    <row r="16" spans="1:29" ht="45" x14ac:dyDescent="0.2">
      <c r="A16" s="169" t="s">
        <v>127</v>
      </c>
      <c r="B16" s="170"/>
      <c r="C16" s="54">
        <v>10</v>
      </c>
      <c r="D16" s="55"/>
      <c r="E16" s="45">
        <f>B16+C16+D16</f>
        <v>10</v>
      </c>
      <c r="F16" s="46"/>
      <c r="G16" s="12"/>
      <c r="H16" s="19"/>
      <c r="I16" s="5"/>
      <c r="J16" s="9"/>
      <c r="K16" s="4"/>
      <c r="L16" s="5"/>
      <c r="M16" s="46"/>
      <c r="N16" s="12"/>
      <c r="O16" s="27"/>
      <c r="P16" s="5"/>
      <c r="Q16" s="27"/>
      <c r="R16" s="46"/>
      <c r="S16" s="12"/>
      <c r="T16" s="12"/>
      <c r="U16" s="19"/>
      <c r="V16" s="9">
        <f t="shared" ref="V16" si="17">R16+M16+F16+B16+J16</f>
        <v>0</v>
      </c>
      <c r="W16" s="4">
        <f t="shared" ref="W16" si="18">S16+N16+G16+C16+K16</f>
        <v>10</v>
      </c>
      <c r="X16" s="5">
        <f t="shared" ref="X16" si="19">T16+Q16+D16</f>
        <v>0</v>
      </c>
      <c r="Y16" s="172">
        <f t="shared" ref="Y16" si="20">SUM(V16:X16)</f>
        <v>10</v>
      </c>
      <c r="Z16" s="30"/>
    </row>
    <row r="17" spans="1:27" ht="72.75" customHeight="1" x14ac:dyDescent="0.2">
      <c r="A17" s="161" t="s">
        <v>108</v>
      </c>
      <c r="B17" s="57">
        <v>11122.4</v>
      </c>
      <c r="C17" s="53">
        <v>3986.2</v>
      </c>
      <c r="D17" s="53">
        <v>337.9</v>
      </c>
      <c r="E17" s="45">
        <f t="shared" ref="E17:E23" si="21">SUM(B17:D17)</f>
        <v>15446.499999999998</v>
      </c>
      <c r="F17" s="57"/>
      <c r="G17" s="53"/>
      <c r="H17" s="63"/>
      <c r="I17" s="45">
        <f t="shared" ref="I17:I24" si="22">SUM(F17:G17)</f>
        <v>0</v>
      </c>
      <c r="J17" s="57">
        <v>141.30000000000001</v>
      </c>
      <c r="K17" s="53">
        <v>4.5999999999999996</v>
      </c>
      <c r="L17" s="45">
        <f>SUM(J17:K17)</f>
        <v>145.9</v>
      </c>
      <c r="M17" s="57">
        <v>16966.900000000001</v>
      </c>
      <c r="N17" s="53">
        <v>739.3</v>
      </c>
      <c r="O17" s="63">
        <v>34.200000000000003</v>
      </c>
      <c r="P17" s="45">
        <f>SUM(M17:O17)</f>
        <v>17740.400000000001</v>
      </c>
      <c r="Q17" s="68"/>
      <c r="R17" s="57">
        <v>40.700000000000003</v>
      </c>
      <c r="S17" s="53">
        <v>1654.6</v>
      </c>
      <c r="T17" s="53">
        <v>110.6</v>
      </c>
      <c r="U17" s="63">
        <f>SUM(R17:T17)</f>
        <v>1805.8999999999999</v>
      </c>
      <c r="V17" s="9">
        <f t="shared" ref="V17:W24" si="23">R17+M17+F17+B17+J17</f>
        <v>28271.3</v>
      </c>
      <c r="W17" s="4">
        <f t="shared" si="23"/>
        <v>6384.7</v>
      </c>
      <c r="X17" s="5">
        <f>T17+Q17+D17+O17</f>
        <v>482.7</v>
      </c>
      <c r="Y17" s="62">
        <f t="shared" ref="Y17:Y24" si="24">SUM(V17:X17)</f>
        <v>35138.699999999997</v>
      </c>
      <c r="Z17" s="3"/>
    </row>
    <row r="18" spans="1:27" ht="19.5" customHeight="1" x14ac:dyDescent="0.25">
      <c r="A18" s="162" t="s">
        <v>109</v>
      </c>
      <c r="B18" s="9">
        <v>167.8</v>
      </c>
      <c r="C18" s="4">
        <v>23.1</v>
      </c>
      <c r="D18" s="4">
        <v>105.9</v>
      </c>
      <c r="E18" s="45">
        <f t="shared" si="21"/>
        <v>296.8</v>
      </c>
      <c r="F18" s="9"/>
      <c r="G18" s="4"/>
      <c r="H18" s="15"/>
      <c r="I18" s="5">
        <f t="shared" si="22"/>
        <v>0</v>
      </c>
      <c r="J18" s="9"/>
      <c r="K18" s="4"/>
      <c r="L18" s="5"/>
      <c r="M18" s="9">
        <v>134.1</v>
      </c>
      <c r="N18" s="4">
        <v>4.2</v>
      </c>
      <c r="O18" s="15"/>
      <c r="P18" s="5">
        <f>SUM(M18:N18)</f>
        <v>138.29999999999998</v>
      </c>
      <c r="Q18" s="50"/>
      <c r="R18" s="9">
        <v>14</v>
      </c>
      <c r="S18" s="4">
        <v>59</v>
      </c>
      <c r="T18" s="4">
        <v>2</v>
      </c>
      <c r="U18" s="15">
        <f>SUM(R18:T18)</f>
        <v>75</v>
      </c>
      <c r="V18" s="9">
        <f t="shared" si="23"/>
        <v>315.89999999999998</v>
      </c>
      <c r="W18" s="4">
        <f t="shared" si="23"/>
        <v>86.300000000000011</v>
      </c>
      <c r="X18" s="5">
        <f t="shared" ref="X18:X24" si="25">T18+Q18+D18</f>
        <v>107.9</v>
      </c>
      <c r="Y18" s="62">
        <f t="shared" si="24"/>
        <v>510.1</v>
      </c>
      <c r="Z18" s="3"/>
    </row>
    <row r="19" spans="1:27" ht="36" customHeight="1" x14ac:dyDescent="0.2">
      <c r="A19" s="163" t="s">
        <v>110</v>
      </c>
      <c r="B19" s="64">
        <v>116.9</v>
      </c>
      <c r="C19" s="4">
        <v>15</v>
      </c>
      <c r="D19" s="7"/>
      <c r="E19" s="48">
        <f t="shared" si="21"/>
        <v>131.9</v>
      </c>
      <c r="F19" s="10">
        <v>17.5</v>
      </c>
      <c r="G19" s="7">
        <v>12.7</v>
      </c>
      <c r="H19" s="14"/>
      <c r="I19" s="5">
        <f t="shared" si="22"/>
        <v>30.2</v>
      </c>
      <c r="J19" s="9"/>
      <c r="K19" s="4"/>
      <c r="L19" s="5">
        <f>SUM(J19:K19)</f>
        <v>0</v>
      </c>
      <c r="M19" s="10"/>
      <c r="N19" s="7"/>
      <c r="O19" s="14"/>
      <c r="P19" s="8">
        <f>SUM(M19:N19)</f>
        <v>0</v>
      </c>
      <c r="Q19" s="50"/>
      <c r="R19" s="10">
        <v>22.5</v>
      </c>
      <c r="S19" s="7">
        <v>45.3</v>
      </c>
      <c r="T19" s="7"/>
      <c r="U19" s="14">
        <f>SUM(R19:T19)</f>
        <v>67.8</v>
      </c>
      <c r="V19" s="9">
        <f t="shared" si="23"/>
        <v>156.9</v>
      </c>
      <c r="W19" s="4">
        <f t="shared" si="23"/>
        <v>73</v>
      </c>
      <c r="X19" s="5">
        <f t="shared" si="25"/>
        <v>0</v>
      </c>
      <c r="Y19" s="62">
        <f t="shared" si="24"/>
        <v>229.9</v>
      </c>
      <c r="Z19" s="3"/>
    </row>
    <row r="20" spans="1:27" ht="30.75" customHeight="1" x14ac:dyDescent="0.2">
      <c r="A20" s="164" t="s">
        <v>111</v>
      </c>
      <c r="B20" s="65">
        <v>387.5</v>
      </c>
      <c r="C20" s="4">
        <v>191.6</v>
      </c>
      <c r="D20" s="4">
        <v>2</v>
      </c>
      <c r="E20" s="48">
        <f t="shared" si="21"/>
        <v>581.1</v>
      </c>
      <c r="F20" s="9"/>
      <c r="G20" s="4"/>
      <c r="H20" s="15"/>
      <c r="I20" s="5">
        <f t="shared" si="22"/>
        <v>0</v>
      </c>
      <c r="J20" s="9"/>
      <c r="K20" s="4"/>
      <c r="L20" s="5">
        <f>SUM(J20:K20)</f>
        <v>0</v>
      </c>
      <c r="M20" s="10"/>
      <c r="N20" s="7"/>
      <c r="O20" s="14"/>
      <c r="P20" s="8"/>
      <c r="Q20" s="50"/>
      <c r="R20" s="67"/>
      <c r="S20" s="6"/>
      <c r="T20" s="7"/>
      <c r="U20" s="14">
        <f t="shared" ref="U20" si="26">SUM(R20:T20)</f>
        <v>0</v>
      </c>
      <c r="V20" s="9">
        <f t="shared" si="23"/>
        <v>387.5</v>
      </c>
      <c r="W20" s="4">
        <f t="shared" si="23"/>
        <v>191.6</v>
      </c>
      <c r="X20" s="5">
        <f t="shared" si="25"/>
        <v>2</v>
      </c>
      <c r="Y20" s="62">
        <f t="shared" si="24"/>
        <v>581.1</v>
      </c>
      <c r="Z20" s="3"/>
    </row>
    <row r="21" spans="1:27" ht="18.75" customHeight="1" x14ac:dyDescent="0.2">
      <c r="A21" s="174" t="s">
        <v>112</v>
      </c>
      <c r="B21" s="66">
        <v>816.6</v>
      </c>
      <c r="C21" s="12">
        <v>219.2</v>
      </c>
      <c r="D21" s="12">
        <v>9.1999999999999993</v>
      </c>
      <c r="E21" s="48">
        <f t="shared" si="21"/>
        <v>1045</v>
      </c>
      <c r="F21" s="18">
        <v>630.6</v>
      </c>
      <c r="G21" s="12">
        <v>27.2</v>
      </c>
      <c r="H21" s="19">
        <v>2.2999999999999998</v>
      </c>
      <c r="I21" s="5">
        <f>SUM(F21:H21)</f>
        <v>660.1</v>
      </c>
      <c r="J21" s="9"/>
      <c r="K21" s="4"/>
      <c r="L21" s="5">
        <f>SUM(J21:K21)</f>
        <v>0</v>
      </c>
      <c r="M21" s="9"/>
      <c r="N21" s="4"/>
      <c r="O21" s="15"/>
      <c r="P21" s="5">
        <f t="shared" ref="P21:P24" si="27">SUM(M21:N21)</f>
        <v>0</v>
      </c>
      <c r="Q21" s="50"/>
      <c r="R21" s="9">
        <v>20</v>
      </c>
      <c r="S21" s="4">
        <v>26</v>
      </c>
      <c r="T21" s="4"/>
      <c r="U21" s="15">
        <f>SUM(R21:T21)</f>
        <v>46</v>
      </c>
      <c r="V21" s="9">
        <f t="shared" si="23"/>
        <v>1467.2</v>
      </c>
      <c r="W21" s="4">
        <f t="shared" si="23"/>
        <v>272.39999999999998</v>
      </c>
      <c r="X21" s="5">
        <f>T21+Q21+D21+H21</f>
        <v>11.5</v>
      </c>
      <c r="Y21" s="62">
        <f t="shared" si="24"/>
        <v>1751.1</v>
      </c>
      <c r="Z21" s="3"/>
    </row>
    <row r="22" spans="1:27" ht="17.25" customHeight="1" x14ac:dyDescent="0.2">
      <c r="A22" s="214" t="s">
        <v>113</v>
      </c>
      <c r="B22" s="57"/>
      <c r="C22" s="53"/>
      <c r="D22" s="53">
        <v>67.900000000000006</v>
      </c>
      <c r="E22" s="45">
        <f t="shared" si="21"/>
        <v>67.900000000000006</v>
      </c>
      <c r="F22" s="9">
        <v>690.7</v>
      </c>
      <c r="G22" s="4">
        <v>268.3</v>
      </c>
      <c r="H22" s="15"/>
      <c r="I22" s="5">
        <f t="shared" si="22"/>
        <v>959</v>
      </c>
      <c r="J22" s="9"/>
      <c r="K22" s="4"/>
      <c r="L22" s="5"/>
      <c r="M22" s="9"/>
      <c r="N22" s="4"/>
      <c r="O22" s="15"/>
      <c r="P22" s="5"/>
      <c r="Q22" s="50"/>
      <c r="R22" s="9"/>
      <c r="S22" s="4">
        <v>1.5</v>
      </c>
      <c r="T22" s="4"/>
      <c r="U22" s="15">
        <f t="shared" ref="U22:U23" si="28">SUM(R22:T22)</f>
        <v>1.5</v>
      </c>
      <c r="V22" s="9">
        <f t="shared" si="23"/>
        <v>690.7</v>
      </c>
      <c r="W22" s="4">
        <f t="shared" si="23"/>
        <v>269.8</v>
      </c>
      <c r="X22" s="5">
        <f t="shared" si="25"/>
        <v>67.900000000000006</v>
      </c>
      <c r="Y22" s="62">
        <f t="shared" si="24"/>
        <v>1028.4000000000001</v>
      </c>
      <c r="Z22" s="3"/>
    </row>
    <row r="23" spans="1:27" ht="17.25" customHeight="1" x14ac:dyDescent="0.25">
      <c r="A23" s="165" t="s">
        <v>114</v>
      </c>
      <c r="B23" s="70">
        <v>896.7</v>
      </c>
      <c r="C23" s="71">
        <v>170.2</v>
      </c>
      <c r="D23" s="72"/>
      <c r="E23" s="56">
        <f t="shared" si="21"/>
        <v>1066.9000000000001</v>
      </c>
      <c r="F23" s="73"/>
      <c r="G23" s="49"/>
      <c r="H23" s="104"/>
      <c r="I23" s="13">
        <f t="shared" si="22"/>
        <v>0</v>
      </c>
      <c r="J23" s="18"/>
      <c r="K23" s="12"/>
      <c r="L23" s="13"/>
      <c r="M23" s="73"/>
      <c r="N23" s="49"/>
      <c r="O23" s="104"/>
      <c r="P23" s="113">
        <f t="shared" si="27"/>
        <v>0</v>
      </c>
      <c r="Q23" s="103"/>
      <c r="R23" s="73"/>
      <c r="S23" s="49">
        <v>4</v>
      </c>
      <c r="T23" s="49"/>
      <c r="U23" s="104">
        <f t="shared" si="28"/>
        <v>4</v>
      </c>
      <c r="V23" s="18">
        <f t="shared" si="23"/>
        <v>896.7</v>
      </c>
      <c r="W23" s="12">
        <f t="shared" si="23"/>
        <v>174.2</v>
      </c>
      <c r="X23" s="13">
        <f t="shared" si="25"/>
        <v>0</v>
      </c>
      <c r="Y23" s="90">
        <f t="shared" si="24"/>
        <v>1070.9000000000001</v>
      </c>
      <c r="Z23" s="3"/>
    </row>
    <row r="24" spans="1:27" ht="17.25" customHeight="1" x14ac:dyDescent="0.2">
      <c r="A24" s="171" t="s">
        <v>115</v>
      </c>
      <c r="B24" s="57"/>
      <c r="C24" s="166">
        <v>200</v>
      </c>
      <c r="D24" s="53"/>
      <c r="E24" s="45">
        <f>B24+C24+D24</f>
        <v>200</v>
      </c>
      <c r="F24" s="9"/>
      <c r="G24" s="4"/>
      <c r="H24" s="15"/>
      <c r="I24" s="5">
        <f t="shared" si="22"/>
        <v>0</v>
      </c>
      <c r="J24" s="9"/>
      <c r="K24" s="4"/>
      <c r="L24" s="5"/>
      <c r="M24" s="11"/>
      <c r="N24" s="4"/>
      <c r="O24" s="15"/>
      <c r="P24" s="15">
        <f t="shared" si="27"/>
        <v>0</v>
      </c>
      <c r="Q24" s="167"/>
      <c r="R24" s="9"/>
      <c r="S24" s="4"/>
      <c r="T24" s="4"/>
      <c r="U24" s="15"/>
      <c r="V24" s="9">
        <f t="shared" si="23"/>
        <v>0</v>
      </c>
      <c r="W24" s="4">
        <f t="shared" si="23"/>
        <v>200</v>
      </c>
      <c r="X24" s="5">
        <f t="shared" si="25"/>
        <v>0</v>
      </c>
      <c r="Y24" s="62">
        <f t="shared" si="24"/>
        <v>200</v>
      </c>
      <c r="Z24" s="159"/>
    </row>
    <row r="25" spans="1:27" ht="17.25" customHeight="1" thickBot="1" x14ac:dyDescent="0.25">
      <c r="A25" s="181" t="s">
        <v>116</v>
      </c>
      <c r="B25" s="182"/>
      <c r="C25" s="183">
        <v>1761</v>
      </c>
      <c r="D25" s="71"/>
      <c r="E25" s="184">
        <f>SUM(B25:D25)</f>
        <v>1761</v>
      </c>
      <c r="F25" s="185"/>
      <c r="G25" s="49"/>
      <c r="H25" s="104"/>
      <c r="I25" s="186"/>
      <c r="J25" s="185"/>
      <c r="K25" s="49"/>
      <c r="L25" s="187"/>
      <c r="M25" s="188"/>
      <c r="N25" s="49"/>
      <c r="O25" s="104"/>
      <c r="P25" s="186"/>
      <c r="Q25" s="185"/>
      <c r="R25" s="185"/>
      <c r="S25" s="49"/>
      <c r="T25" s="49"/>
      <c r="U25" s="103"/>
      <c r="V25" s="185">
        <f t="shared" ref="V25" si="29">R25+M25+F25+B25+J25</f>
        <v>0</v>
      </c>
      <c r="W25" s="49">
        <f t="shared" ref="W25" si="30">S25+N25+G25+C25+K25</f>
        <v>1761</v>
      </c>
      <c r="X25" s="103">
        <f t="shared" ref="X25" si="31">T25+Q25+D25</f>
        <v>0</v>
      </c>
      <c r="Y25" s="189">
        <f t="shared" ref="Y25" si="32">SUM(V25:X25)</f>
        <v>1761</v>
      </c>
      <c r="Z25" s="180"/>
    </row>
    <row r="26" spans="1:27" ht="16.5" thickBot="1" x14ac:dyDescent="0.3">
      <c r="A26" s="190" t="s">
        <v>117</v>
      </c>
      <c r="B26" s="115">
        <f>B23+B22+B21+B20+B19+B18+B17+B10+B11</f>
        <v>20773.7</v>
      </c>
      <c r="C26" s="117">
        <f>C23+C22+C21+C20+C19+C18+C17+C10+C24+C25+C11</f>
        <v>22105</v>
      </c>
      <c r="D26" s="117">
        <f>D23+D22+D21+D20+D19+D18+D17+D10+D24+D11</f>
        <v>7597.2999999999993</v>
      </c>
      <c r="E26" s="116">
        <f>E23+E22+E21+E20+E19+E18+E17+E10+E24+E25+E11</f>
        <v>50476</v>
      </c>
      <c r="F26" s="115">
        <f t="shared" ref="F26:U26" si="33">F23+F22+F21+F20+F19+F18+F17+F10</f>
        <v>2398.1000000000004</v>
      </c>
      <c r="G26" s="117">
        <f t="shared" si="33"/>
        <v>2316.6999999999998</v>
      </c>
      <c r="H26" s="117">
        <f t="shared" si="33"/>
        <v>3.1999999999999997</v>
      </c>
      <c r="I26" s="116">
        <f t="shared" si="33"/>
        <v>4718</v>
      </c>
      <c r="J26" s="115">
        <f t="shared" si="33"/>
        <v>141.30000000000001</v>
      </c>
      <c r="K26" s="117">
        <f t="shared" si="33"/>
        <v>4.5999999999999996</v>
      </c>
      <c r="L26" s="116">
        <f t="shared" si="33"/>
        <v>145.9</v>
      </c>
      <c r="M26" s="115">
        <f t="shared" si="33"/>
        <v>17501.2</v>
      </c>
      <c r="N26" s="117">
        <f t="shared" si="33"/>
        <v>759.1</v>
      </c>
      <c r="O26" s="117">
        <f t="shared" si="33"/>
        <v>34.200000000000003</v>
      </c>
      <c r="P26" s="116">
        <f t="shared" si="33"/>
        <v>18294.5</v>
      </c>
      <c r="Q26" s="88">
        <f t="shared" si="33"/>
        <v>0</v>
      </c>
      <c r="R26" s="115">
        <f t="shared" si="33"/>
        <v>97.2</v>
      </c>
      <c r="S26" s="117">
        <f t="shared" si="33"/>
        <v>2247.6</v>
      </c>
      <c r="T26" s="117">
        <f t="shared" si="33"/>
        <v>326.7</v>
      </c>
      <c r="U26" s="116">
        <f t="shared" si="33"/>
        <v>2671.5</v>
      </c>
      <c r="V26" s="115">
        <f>V23+V22+V21+V20+V19+V18+V17++V11+V10</f>
        <v>40911.5</v>
      </c>
      <c r="W26" s="117">
        <f>W23+W22+W21+W20+W19+W18+W17+W10+W24+W25+W11</f>
        <v>27433</v>
      </c>
      <c r="X26" s="116">
        <f>X23+X22+X21+X20+X19+X18+X17+X10+X24+X11</f>
        <v>7961.4</v>
      </c>
      <c r="Y26" s="114">
        <f>Y23+Y22+Y21+Y20+Y19+Y18+Y17+Y10+Y24+Y25+Y11</f>
        <v>76305.899999999994</v>
      </c>
      <c r="Z26" s="3"/>
      <c r="AA26" s="31"/>
    </row>
    <row r="27" spans="1:27" ht="15.75" thickBot="1" x14ac:dyDescent="0.25">
      <c r="A27" s="156" t="s">
        <v>97</v>
      </c>
      <c r="B27" s="115"/>
      <c r="C27" s="121">
        <v>489.6</v>
      </c>
      <c r="D27" s="117"/>
      <c r="E27" s="118">
        <f>SUM(B27:D27)</f>
        <v>489.6</v>
      </c>
      <c r="F27" s="88"/>
      <c r="G27" s="117"/>
      <c r="H27" s="117"/>
      <c r="I27" s="118"/>
      <c r="J27" s="115"/>
      <c r="K27" s="117"/>
      <c r="L27" s="118"/>
      <c r="M27" s="115"/>
      <c r="N27" s="117"/>
      <c r="O27" s="117"/>
      <c r="P27" s="118"/>
      <c r="Q27" s="115"/>
      <c r="R27" s="115">
        <v>21.8</v>
      </c>
      <c r="S27" s="117">
        <v>396.7</v>
      </c>
      <c r="T27" s="117">
        <v>100</v>
      </c>
      <c r="U27" s="118">
        <f>SUM(R27:T27)</f>
        <v>518.5</v>
      </c>
      <c r="V27" s="115">
        <f>R27+M27+F27+B27+J27</f>
        <v>21.8</v>
      </c>
      <c r="W27" s="117">
        <f>S27+N27+G27+C27+K27</f>
        <v>886.3</v>
      </c>
      <c r="X27" s="118">
        <f>T27+Q27+D27</f>
        <v>100</v>
      </c>
      <c r="Y27" s="114">
        <f>SUM(V27:X27)</f>
        <v>1008.0999999999999</v>
      </c>
      <c r="Z27" s="3"/>
      <c r="AA27" s="31"/>
    </row>
    <row r="28" spans="1:27" ht="16.5" thickBot="1" x14ac:dyDescent="0.3">
      <c r="A28" s="190" t="s">
        <v>69</v>
      </c>
      <c r="B28" s="124"/>
      <c r="C28" s="125"/>
      <c r="D28" s="117">
        <v>1600</v>
      </c>
      <c r="E28" s="126">
        <f>SUM(B28:D28)</f>
        <v>1600</v>
      </c>
      <c r="F28" s="155"/>
      <c r="G28" s="117"/>
      <c r="H28" s="117"/>
      <c r="I28" s="118"/>
      <c r="J28" s="115"/>
      <c r="K28" s="117"/>
      <c r="L28" s="118"/>
      <c r="M28" s="88"/>
      <c r="N28" s="117"/>
      <c r="O28" s="117"/>
      <c r="P28" s="118"/>
      <c r="Q28" s="115"/>
      <c r="R28" s="88"/>
      <c r="S28" s="117"/>
      <c r="T28" s="117"/>
      <c r="U28" s="118"/>
      <c r="V28" s="120">
        <f>R28+M28+F28+B28+J28</f>
        <v>0</v>
      </c>
      <c r="W28" s="121">
        <f>S28+N28+G28+C28+K28</f>
        <v>0</v>
      </c>
      <c r="X28" s="122">
        <f>T28+Q28+D28</f>
        <v>1600</v>
      </c>
      <c r="Y28" s="123">
        <f>SUM(V28:X28)</f>
        <v>1600</v>
      </c>
      <c r="Z28" s="3"/>
      <c r="AA28" s="31"/>
    </row>
    <row r="29" spans="1:27" ht="16.5" thickBot="1" x14ac:dyDescent="0.3">
      <c r="A29" s="218" t="s">
        <v>70</v>
      </c>
      <c r="B29" s="88">
        <f>SUM(B26:B28)</f>
        <v>20773.7</v>
      </c>
      <c r="C29" s="117">
        <f>SUM(C26:C28)</f>
        <v>22594.6</v>
      </c>
      <c r="D29" s="117">
        <f>SUM(D26:D28)</f>
        <v>9197.2999999999993</v>
      </c>
      <c r="E29" s="126">
        <f>SUM(E26:E28)</f>
        <v>52565.599999999999</v>
      </c>
      <c r="F29" s="116">
        <f t="shared" ref="F29:U29" si="34">SUM(F26:F28)</f>
        <v>2398.1000000000004</v>
      </c>
      <c r="G29" s="116">
        <f t="shared" si="34"/>
        <v>2316.6999999999998</v>
      </c>
      <c r="H29" s="116">
        <f t="shared" si="34"/>
        <v>3.1999999999999997</v>
      </c>
      <c r="I29" s="118">
        <f t="shared" si="34"/>
        <v>4718</v>
      </c>
      <c r="J29" s="88">
        <f t="shared" si="34"/>
        <v>141.30000000000001</v>
      </c>
      <c r="K29" s="116">
        <f t="shared" si="34"/>
        <v>4.5999999999999996</v>
      </c>
      <c r="L29" s="119">
        <f t="shared" si="34"/>
        <v>145.9</v>
      </c>
      <c r="M29" s="116">
        <f t="shared" si="34"/>
        <v>17501.2</v>
      </c>
      <c r="N29" s="116">
        <f t="shared" si="34"/>
        <v>759.1</v>
      </c>
      <c r="O29" s="116">
        <f t="shared" si="34"/>
        <v>34.200000000000003</v>
      </c>
      <c r="P29" s="118">
        <f t="shared" si="34"/>
        <v>18294.5</v>
      </c>
      <c r="Q29" s="114">
        <f t="shared" si="34"/>
        <v>0</v>
      </c>
      <c r="R29" s="116">
        <f t="shared" si="34"/>
        <v>119</v>
      </c>
      <c r="S29" s="116">
        <f t="shared" si="34"/>
        <v>2644.2999999999997</v>
      </c>
      <c r="T29" s="116">
        <f t="shared" si="34"/>
        <v>426.7</v>
      </c>
      <c r="U29" s="116">
        <f t="shared" si="34"/>
        <v>3190</v>
      </c>
      <c r="V29" s="115">
        <f t="shared" ref="V29" si="35">SUM(V26:V28)</f>
        <v>40933.300000000003</v>
      </c>
      <c r="W29" s="117">
        <f t="shared" ref="W29" si="36">SUM(W26:W28)</f>
        <v>28319.3</v>
      </c>
      <c r="X29" s="116">
        <f t="shared" ref="X29" si="37">SUM(X26:X28)</f>
        <v>9661.4</v>
      </c>
      <c r="Y29" s="114">
        <f t="shared" ref="Y29" si="38">SUM(Y26:Y28)</f>
        <v>78914</v>
      </c>
      <c r="Z29" s="3"/>
    </row>
    <row r="30" spans="1:27" ht="15.75" thickBot="1" x14ac:dyDescent="0.25">
      <c r="A30" s="156" t="s">
        <v>118</v>
      </c>
      <c r="B30" s="221">
        <f>SUM(B29)</f>
        <v>20773.7</v>
      </c>
      <c r="C30" s="142">
        <f>SUM(C29)</f>
        <v>22594.6</v>
      </c>
      <c r="D30" s="142">
        <f>SUM(D29)</f>
        <v>9197.2999999999993</v>
      </c>
      <c r="E30" s="224">
        <f>SUM(E29)</f>
        <v>52565.599999999999</v>
      </c>
      <c r="F30" s="225">
        <f t="shared" ref="F30:X30" si="39">SUM(F29)</f>
        <v>2398.1000000000004</v>
      </c>
      <c r="G30" s="222">
        <f t="shared" si="39"/>
        <v>2316.6999999999998</v>
      </c>
      <c r="H30" s="222">
        <f t="shared" si="39"/>
        <v>3.1999999999999997</v>
      </c>
      <c r="I30" s="150">
        <f t="shared" si="39"/>
        <v>4718</v>
      </c>
      <c r="J30" s="226">
        <f t="shared" si="39"/>
        <v>141.30000000000001</v>
      </c>
      <c r="K30" s="222">
        <f t="shared" si="39"/>
        <v>4.5999999999999996</v>
      </c>
      <c r="L30" s="223">
        <f t="shared" si="39"/>
        <v>145.9</v>
      </c>
      <c r="M30" s="225">
        <f t="shared" si="39"/>
        <v>17501.2</v>
      </c>
      <c r="N30" s="222">
        <f t="shared" si="39"/>
        <v>759.1</v>
      </c>
      <c r="O30" s="222">
        <f t="shared" si="39"/>
        <v>34.200000000000003</v>
      </c>
      <c r="P30" s="223">
        <f t="shared" si="39"/>
        <v>18294.5</v>
      </c>
      <c r="Q30" s="227">
        <f t="shared" si="39"/>
        <v>0</v>
      </c>
      <c r="R30" s="221">
        <f t="shared" si="39"/>
        <v>119</v>
      </c>
      <c r="S30" s="222">
        <f t="shared" si="39"/>
        <v>2644.2999999999997</v>
      </c>
      <c r="T30" s="222">
        <f t="shared" si="39"/>
        <v>426.7</v>
      </c>
      <c r="U30" s="224">
        <f t="shared" si="39"/>
        <v>3190</v>
      </c>
      <c r="V30" s="228">
        <f t="shared" si="39"/>
        <v>40933.300000000003</v>
      </c>
      <c r="W30" s="222">
        <f t="shared" si="39"/>
        <v>28319.3</v>
      </c>
      <c r="X30" s="150">
        <f t="shared" si="39"/>
        <v>9661.4</v>
      </c>
      <c r="Y30" s="219">
        <f>SUM(Y29)+7936.9</f>
        <v>86850.9</v>
      </c>
      <c r="Z30" s="3"/>
    </row>
    <row r="31" spans="1:27" ht="15" x14ac:dyDescent="0.25">
      <c r="A31" s="2"/>
      <c r="B31" s="3"/>
      <c r="C31" s="3"/>
      <c r="D31" s="3"/>
      <c r="E31" s="30"/>
      <c r="F31" s="3"/>
      <c r="G31" s="3"/>
      <c r="H31" s="3"/>
      <c r="I31" s="3"/>
      <c r="J31" s="3"/>
      <c r="K31" s="3"/>
      <c r="L31" s="216"/>
      <c r="M31" s="216"/>
      <c r="N31" s="216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7" ht="15" x14ac:dyDescent="0.25">
      <c r="A32" s="2"/>
      <c r="B32" s="2"/>
      <c r="C32" s="2"/>
      <c r="D32" s="2"/>
      <c r="E32" s="2"/>
      <c r="F32" s="2"/>
      <c r="G32" s="2"/>
      <c r="H32" s="2"/>
      <c r="L32" s="217"/>
      <c r="M32" s="217"/>
      <c r="N32" s="217"/>
      <c r="P32" s="3"/>
      <c r="Q32" s="3"/>
      <c r="R32" s="3"/>
      <c r="S32" s="3"/>
      <c r="T32" s="265"/>
      <c r="U32" s="265"/>
      <c r="V32" s="265"/>
      <c r="W32" s="3"/>
      <c r="X32" s="3"/>
      <c r="Y32" s="3"/>
      <c r="Z32" s="3"/>
    </row>
    <row r="33" spans="1:26" ht="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1"/>
      <c r="Z33" s="1"/>
    </row>
    <row r="34" spans="1:26" ht="15" x14ac:dyDescent="0.25"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V34" s="2"/>
      <c r="W34" s="2"/>
      <c r="X34" s="2"/>
      <c r="Y34" s="1"/>
      <c r="Z34" s="1"/>
    </row>
    <row r="35" spans="1:26" ht="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1"/>
      <c r="Z35" s="1"/>
    </row>
    <row r="36" spans="1:26" ht="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"/>
      <c r="Z36" s="1"/>
    </row>
    <row r="37" spans="1:26" ht="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1"/>
      <c r="Z37" s="1"/>
    </row>
    <row r="38" spans="1:26" ht="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1"/>
      <c r="Z38" s="1"/>
    </row>
    <row r="39" spans="1:26" ht="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1"/>
      <c r="Z39" s="1"/>
    </row>
    <row r="40" spans="1:26" ht="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1"/>
      <c r="Z40" s="1"/>
    </row>
    <row r="41" spans="1:26" ht="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1"/>
      <c r="Z41" s="1"/>
    </row>
    <row r="42" spans="1:26" ht="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1"/>
      <c r="Z42" s="1"/>
    </row>
    <row r="43" spans="1:26" ht="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1"/>
      <c r="Z43" s="1"/>
    </row>
    <row r="44" spans="1:26" ht="1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</sheetData>
  <mergeCells count="33">
    <mergeCell ref="M7:P7"/>
    <mergeCell ref="R7:U7"/>
    <mergeCell ref="Y8:Y9"/>
    <mergeCell ref="M8:M9"/>
    <mergeCell ref="U8:U9"/>
    <mergeCell ref="X8:X9"/>
    <mergeCell ref="T32:V32"/>
    <mergeCell ref="J8:J9"/>
    <mergeCell ref="K8:K9"/>
    <mergeCell ref="L8:L9"/>
    <mergeCell ref="S8:S9"/>
    <mergeCell ref="O8:O9"/>
    <mergeCell ref="T8:T9"/>
    <mergeCell ref="V8:V9"/>
    <mergeCell ref="R8:R9"/>
    <mergeCell ref="N8:N9"/>
    <mergeCell ref="P8:P9"/>
    <mergeCell ref="A5:Y5"/>
    <mergeCell ref="B8:B9"/>
    <mergeCell ref="C8:C9"/>
    <mergeCell ref="D8:D9"/>
    <mergeCell ref="E8:E9"/>
    <mergeCell ref="W8:W9"/>
    <mergeCell ref="A7:A9"/>
    <mergeCell ref="F7:I7"/>
    <mergeCell ref="J7:L7"/>
    <mergeCell ref="Q8:Q9"/>
    <mergeCell ref="F8:F9"/>
    <mergeCell ref="G8:G9"/>
    <mergeCell ref="B7:E7"/>
    <mergeCell ref="I8:I9"/>
    <mergeCell ref="H8:H9"/>
    <mergeCell ref="V7:Y7"/>
  </mergeCells>
  <phoneticPr fontId="2" type="noConversion"/>
  <pageMargins left="0" right="0" top="0.31496062992125984" bottom="0.23622047244094491" header="0" footer="0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0"/>
  <sheetViews>
    <sheetView zoomScale="125" zoomScaleNormal="125" workbookViewId="0">
      <pane xSplit="1" ySplit="9" topLeftCell="B28" activePane="bottomRight" state="frozen"/>
      <selection pane="topRight" activeCell="B1" sqref="B1"/>
      <selection pane="bottomLeft" activeCell="A10" sqref="A10"/>
      <selection pane="bottomRight" activeCell="G57" sqref="G57"/>
    </sheetView>
  </sheetViews>
  <sheetFormatPr defaultRowHeight="12.75" x14ac:dyDescent="0.2"/>
  <cols>
    <col min="1" max="1" width="36.42578125" customWidth="1"/>
    <col min="2" max="2" width="10.28515625" customWidth="1"/>
    <col min="3" max="3" width="10.140625" customWidth="1"/>
    <col min="4" max="4" width="9.28515625" customWidth="1"/>
    <col min="5" max="5" width="9.7109375" customWidth="1"/>
    <col min="6" max="6" width="10.5703125" customWidth="1"/>
    <col min="7" max="7" width="7.85546875" customWidth="1"/>
    <col min="8" max="8" width="8.28515625" customWidth="1"/>
    <col min="9" max="9" width="11.28515625" customWidth="1"/>
    <col min="10" max="10" width="10.140625" customWidth="1"/>
    <col min="11" max="11" width="7.7109375" customWidth="1"/>
    <col min="12" max="12" width="11.140625" customWidth="1"/>
    <col min="13" max="13" width="10.5703125" customWidth="1"/>
    <col min="14" max="14" width="9.7109375" customWidth="1"/>
    <col min="15" max="15" width="8" customWidth="1"/>
    <col min="16" max="16" width="10.140625" customWidth="1"/>
    <col min="17" max="17" width="10.85546875" customWidth="1"/>
    <col min="18" max="18" width="10.42578125" customWidth="1"/>
    <col min="19" max="19" width="9.5703125" customWidth="1"/>
    <col min="20" max="20" width="11.140625" customWidth="1"/>
  </cols>
  <sheetData>
    <row r="1" spans="1:23" ht="15" x14ac:dyDescent="0.25">
      <c r="O1" s="1" t="s">
        <v>14</v>
      </c>
      <c r="P1" s="1"/>
      <c r="Q1" s="1"/>
      <c r="R1" s="1"/>
      <c r="S1" s="21"/>
      <c r="T1" s="21"/>
      <c r="U1" s="21"/>
      <c r="V1" s="21"/>
      <c r="W1" s="21"/>
    </row>
    <row r="2" spans="1:23" ht="15" x14ac:dyDescent="0.25">
      <c r="O2" s="1" t="s">
        <v>119</v>
      </c>
      <c r="P2" s="1"/>
      <c r="Q2" s="1"/>
      <c r="R2" s="1"/>
      <c r="S2" s="21"/>
      <c r="T2" s="21"/>
      <c r="U2" s="21"/>
      <c r="V2" s="21"/>
      <c r="W2" s="21"/>
    </row>
    <row r="3" spans="1:23" ht="15" x14ac:dyDescent="0.25">
      <c r="O3" s="22" t="s">
        <v>43</v>
      </c>
      <c r="P3" s="1"/>
      <c r="Q3" s="1"/>
      <c r="R3" s="1"/>
      <c r="S3" s="21"/>
      <c r="T3" s="21"/>
      <c r="U3" s="21"/>
      <c r="V3" s="21"/>
      <c r="W3" s="21"/>
    </row>
    <row r="5" spans="1:23" ht="15.75" x14ac:dyDescent="0.25">
      <c r="A5" s="238" t="s">
        <v>120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  <c r="Q5" s="238"/>
      <c r="R5" s="238"/>
      <c r="S5" s="238"/>
    </row>
    <row r="6" spans="1:23" ht="15.75" thickBot="1" x14ac:dyDescent="0.3">
      <c r="S6" s="1"/>
    </row>
    <row r="7" spans="1:23" ht="28.9" customHeight="1" thickBot="1" x14ac:dyDescent="0.3">
      <c r="A7" s="282" t="s">
        <v>8</v>
      </c>
      <c r="B7" s="290" t="s">
        <v>4</v>
      </c>
      <c r="C7" s="291"/>
      <c r="D7" s="291"/>
      <c r="E7" s="292"/>
      <c r="F7" s="285" t="s">
        <v>39</v>
      </c>
      <c r="G7" s="286"/>
      <c r="H7" s="287"/>
      <c r="I7" s="295" t="s">
        <v>5</v>
      </c>
      <c r="J7" s="279"/>
      <c r="K7" s="296"/>
      <c r="L7" s="280"/>
      <c r="M7" s="293" t="s">
        <v>59</v>
      </c>
      <c r="N7" s="286"/>
      <c r="O7" s="286"/>
      <c r="P7" s="294"/>
      <c r="Q7" s="278" t="s">
        <v>3</v>
      </c>
      <c r="R7" s="279"/>
      <c r="S7" s="279"/>
      <c r="T7" s="280"/>
      <c r="U7" s="1"/>
    </row>
    <row r="8" spans="1:23" ht="15" customHeight="1" x14ac:dyDescent="0.25">
      <c r="A8" s="283"/>
      <c r="B8" s="239" t="s">
        <v>126</v>
      </c>
      <c r="C8" s="241" t="s">
        <v>7</v>
      </c>
      <c r="D8" s="262" t="s">
        <v>6</v>
      </c>
      <c r="E8" s="243" t="s">
        <v>3</v>
      </c>
      <c r="F8" s="239" t="s">
        <v>126</v>
      </c>
      <c r="G8" s="241" t="s">
        <v>7</v>
      </c>
      <c r="H8" s="243" t="s">
        <v>3</v>
      </c>
      <c r="I8" s="239" t="s">
        <v>1</v>
      </c>
      <c r="J8" s="241" t="s">
        <v>7</v>
      </c>
      <c r="K8" s="262" t="s">
        <v>6</v>
      </c>
      <c r="L8" s="243" t="s">
        <v>3</v>
      </c>
      <c r="M8" s="239" t="s">
        <v>1</v>
      </c>
      <c r="N8" s="241" t="s">
        <v>7</v>
      </c>
      <c r="O8" s="241" t="s">
        <v>2</v>
      </c>
      <c r="P8" s="243" t="s">
        <v>3</v>
      </c>
      <c r="Q8" s="239" t="s">
        <v>1</v>
      </c>
      <c r="R8" s="241" t="s">
        <v>7</v>
      </c>
      <c r="S8" s="260" t="s">
        <v>2</v>
      </c>
      <c r="T8" s="253" t="s">
        <v>3</v>
      </c>
      <c r="U8" s="1"/>
    </row>
    <row r="9" spans="1:23" ht="60" customHeight="1" thickBot="1" x14ac:dyDescent="0.3">
      <c r="A9" s="284"/>
      <c r="B9" s="281"/>
      <c r="C9" s="288"/>
      <c r="D9" s="263"/>
      <c r="E9" s="289"/>
      <c r="F9" s="281"/>
      <c r="G9" s="276"/>
      <c r="H9" s="289"/>
      <c r="I9" s="281"/>
      <c r="J9" s="276"/>
      <c r="K9" s="263"/>
      <c r="L9" s="289"/>
      <c r="M9" s="281"/>
      <c r="N9" s="276"/>
      <c r="O9" s="276"/>
      <c r="P9" s="289"/>
      <c r="Q9" s="281"/>
      <c r="R9" s="276"/>
      <c r="S9" s="277"/>
      <c r="T9" s="275"/>
      <c r="U9" s="1"/>
    </row>
    <row r="10" spans="1:23" ht="19.5" customHeight="1" x14ac:dyDescent="0.25">
      <c r="A10" s="82" t="s">
        <v>9</v>
      </c>
      <c r="B10" s="42">
        <v>202.3</v>
      </c>
      <c r="C10" s="41">
        <v>104.4</v>
      </c>
      <c r="D10" s="43"/>
      <c r="E10" s="44">
        <f t="shared" ref="E10:E66" si="0">SUM(B10:D10)</f>
        <v>306.70000000000005</v>
      </c>
      <c r="F10" s="47"/>
      <c r="G10" s="41"/>
      <c r="H10" s="43"/>
      <c r="I10" s="36">
        <v>1521.4</v>
      </c>
      <c r="J10" s="41">
        <v>67.900000000000006</v>
      </c>
      <c r="K10" s="43">
        <v>2.1</v>
      </c>
      <c r="L10" s="14">
        <f>SUM(I10:K10)</f>
        <v>1591.4</v>
      </c>
      <c r="M10" s="36"/>
      <c r="N10" s="41">
        <v>23</v>
      </c>
      <c r="O10" s="41"/>
      <c r="P10" s="37">
        <f t="shared" ref="P10:P61" si="1">SUM(M10:O10)</f>
        <v>23</v>
      </c>
      <c r="Q10" s="59">
        <f t="shared" ref="Q10:R15" si="2">M10+I10+F10+B10</f>
        <v>1723.7</v>
      </c>
      <c r="R10" s="51">
        <f t="shared" si="2"/>
        <v>195.3</v>
      </c>
      <c r="S10" s="151">
        <f>O10+D10+K10</f>
        <v>2.1</v>
      </c>
      <c r="T10" s="75">
        <f t="shared" ref="T10:T61" si="3">SUM(Q10:S10)</f>
        <v>1921.1</v>
      </c>
      <c r="U10" s="1"/>
    </row>
    <row r="11" spans="1:23" ht="16.5" customHeight="1" x14ac:dyDescent="0.25">
      <c r="A11" s="82" t="s">
        <v>10</v>
      </c>
      <c r="B11" s="9">
        <v>187</v>
      </c>
      <c r="C11" s="4">
        <v>119.9</v>
      </c>
      <c r="D11" s="15">
        <v>37.5</v>
      </c>
      <c r="E11" s="45">
        <f t="shared" si="0"/>
        <v>344.4</v>
      </c>
      <c r="F11" s="11"/>
      <c r="G11" s="4"/>
      <c r="H11" s="15"/>
      <c r="I11" s="9">
        <v>695.1</v>
      </c>
      <c r="J11" s="4">
        <v>28.3</v>
      </c>
      <c r="K11" s="15"/>
      <c r="L11" s="15">
        <f t="shared" ref="L11:L58" si="4">SUM(I11:K11)</f>
        <v>723.4</v>
      </c>
      <c r="M11" s="9"/>
      <c r="N11" s="4">
        <v>23.5</v>
      </c>
      <c r="O11" s="4"/>
      <c r="P11" s="5">
        <f t="shared" si="1"/>
        <v>23.5</v>
      </c>
      <c r="Q11" s="52">
        <f t="shared" si="2"/>
        <v>882.1</v>
      </c>
      <c r="R11" s="17">
        <f t="shared" si="2"/>
        <v>171.7</v>
      </c>
      <c r="S11" s="79">
        <f t="shared" ref="S11:S66" si="5">O11+D11+K11</f>
        <v>37.5</v>
      </c>
      <c r="T11" s="76">
        <f t="shared" si="3"/>
        <v>1091.3</v>
      </c>
      <c r="U11" s="1"/>
    </row>
    <row r="12" spans="1:23" ht="16.5" customHeight="1" x14ac:dyDescent="0.25">
      <c r="A12" s="82" t="s">
        <v>77</v>
      </c>
      <c r="B12" s="9">
        <v>209.3</v>
      </c>
      <c r="C12" s="4">
        <v>159.9</v>
      </c>
      <c r="D12" s="15">
        <v>30</v>
      </c>
      <c r="E12" s="45">
        <f t="shared" si="0"/>
        <v>399.20000000000005</v>
      </c>
      <c r="F12" s="11"/>
      <c r="G12" s="4"/>
      <c r="H12" s="15"/>
      <c r="I12" s="9">
        <v>430.1</v>
      </c>
      <c r="J12" s="4">
        <v>17.3</v>
      </c>
      <c r="K12" s="15"/>
      <c r="L12" s="15">
        <f t="shared" si="4"/>
        <v>447.40000000000003</v>
      </c>
      <c r="M12" s="9"/>
      <c r="N12" s="4">
        <v>13.1</v>
      </c>
      <c r="O12" s="4"/>
      <c r="P12" s="5">
        <f t="shared" si="1"/>
        <v>13.1</v>
      </c>
      <c r="Q12" s="52">
        <f t="shared" si="2"/>
        <v>639.40000000000009</v>
      </c>
      <c r="R12" s="17">
        <f t="shared" si="2"/>
        <v>190.3</v>
      </c>
      <c r="S12" s="79">
        <f t="shared" si="5"/>
        <v>30</v>
      </c>
      <c r="T12" s="76">
        <f t="shared" si="3"/>
        <v>859.7</v>
      </c>
      <c r="U12" s="1"/>
    </row>
    <row r="13" spans="1:23" ht="16.5" customHeight="1" x14ac:dyDescent="0.25">
      <c r="A13" s="82" t="s">
        <v>11</v>
      </c>
      <c r="B13" s="9">
        <v>215</v>
      </c>
      <c r="C13" s="4">
        <v>108.5</v>
      </c>
      <c r="D13" s="15">
        <v>3</v>
      </c>
      <c r="E13" s="45">
        <f t="shared" si="0"/>
        <v>326.5</v>
      </c>
      <c r="F13" s="11"/>
      <c r="G13" s="4"/>
      <c r="H13" s="15"/>
      <c r="I13" s="9">
        <v>1093.7</v>
      </c>
      <c r="J13" s="4">
        <v>43.6</v>
      </c>
      <c r="K13" s="15">
        <v>6</v>
      </c>
      <c r="L13" s="15">
        <f t="shared" si="4"/>
        <v>1143.3</v>
      </c>
      <c r="M13" s="9"/>
      <c r="N13" s="4">
        <v>5.9</v>
      </c>
      <c r="O13" s="4"/>
      <c r="P13" s="5">
        <f t="shared" si="1"/>
        <v>5.9</v>
      </c>
      <c r="Q13" s="52">
        <f t="shared" si="2"/>
        <v>1308.7</v>
      </c>
      <c r="R13" s="17">
        <f t="shared" si="2"/>
        <v>158</v>
      </c>
      <c r="S13" s="79">
        <f t="shared" si="5"/>
        <v>9</v>
      </c>
      <c r="T13" s="76">
        <f t="shared" si="3"/>
        <v>1475.7</v>
      </c>
      <c r="U13" s="1"/>
    </row>
    <row r="14" spans="1:23" ht="17.25" customHeight="1" x14ac:dyDescent="0.25">
      <c r="A14" s="83" t="s">
        <v>12</v>
      </c>
      <c r="B14" s="9">
        <v>155.5</v>
      </c>
      <c r="C14" s="4">
        <v>69.599999999999994</v>
      </c>
      <c r="D14" s="15"/>
      <c r="E14" s="45">
        <f t="shared" si="0"/>
        <v>225.1</v>
      </c>
      <c r="F14" s="11"/>
      <c r="G14" s="4"/>
      <c r="H14" s="15"/>
      <c r="I14" s="9">
        <v>807.4</v>
      </c>
      <c r="J14" s="4">
        <v>32.4</v>
      </c>
      <c r="K14" s="15">
        <v>3</v>
      </c>
      <c r="L14" s="15">
        <f t="shared" si="4"/>
        <v>842.8</v>
      </c>
      <c r="M14" s="9"/>
      <c r="N14" s="4">
        <v>23.3</v>
      </c>
      <c r="O14" s="4"/>
      <c r="P14" s="5">
        <f t="shared" si="1"/>
        <v>23.3</v>
      </c>
      <c r="Q14" s="52">
        <f t="shared" si="2"/>
        <v>962.9</v>
      </c>
      <c r="R14" s="17">
        <f t="shared" si="2"/>
        <v>125.3</v>
      </c>
      <c r="S14" s="79">
        <f t="shared" si="5"/>
        <v>3</v>
      </c>
      <c r="T14" s="76">
        <f t="shared" si="3"/>
        <v>1091.2</v>
      </c>
      <c r="U14" s="1"/>
    </row>
    <row r="15" spans="1:23" ht="17.25" customHeight="1" x14ac:dyDescent="0.25">
      <c r="A15" s="83" t="s">
        <v>87</v>
      </c>
      <c r="B15" s="9"/>
      <c r="C15" s="4"/>
      <c r="D15" s="15"/>
      <c r="E15" s="45">
        <f t="shared" si="0"/>
        <v>0</v>
      </c>
      <c r="F15" s="11"/>
      <c r="G15" s="4"/>
      <c r="H15" s="15"/>
      <c r="I15" s="9">
        <v>256.39999999999998</v>
      </c>
      <c r="J15" s="4">
        <v>11.8</v>
      </c>
      <c r="K15" s="15"/>
      <c r="L15" s="15">
        <f t="shared" si="4"/>
        <v>268.2</v>
      </c>
      <c r="M15" s="9"/>
      <c r="N15" s="4">
        <v>0.4</v>
      </c>
      <c r="O15" s="4"/>
      <c r="P15" s="5">
        <f t="shared" si="1"/>
        <v>0.4</v>
      </c>
      <c r="Q15" s="52">
        <f t="shared" si="2"/>
        <v>256.39999999999998</v>
      </c>
      <c r="R15" s="17">
        <f t="shared" si="2"/>
        <v>12.200000000000001</v>
      </c>
      <c r="S15" s="79">
        <f t="shared" si="5"/>
        <v>0</v>
      </c>
      <c r="T15" s="76">
        <f t="shared" si="3"/>
        <v>268.59999999999997</v>
      </c>
      <c r="U15" s="1"/>
    </row>
    <row r="16" spans="1:23" ht="17.25" customHeight="1" x14ac:dyDescent="0.25">
      <c r="A16" s="82" t="s">
        <v>94</v>
      </c>
      <c r="B16" s="9">
        <v>184.5</v>
      </c>
      <c r="C16" s="4">
        <v>149.30000000000001</v>
      </c>
      <c r="D16" s="15"/>
      <c r="E16" s="45">
        <f t="shared" si="0"/>
        <v>333.8</v>
      </c>
      <c r="F16" s="11"/>
      <c r="G16" s="4"/>
      <c r="H16" s="15"/>
      <c r="I16" s="9">
        <v>831.8</v>
      </c>
      <c r="J16" s="4">
        <v>31.2</v>
      </c>
      <c r="K16" s="15">
        <v>5</v>
      </c>
      <c r="L16" s="15">
        <f t="shared" si="4"/>
        <v>868</v>
      </c>
      <c r="M16" s="9">
        <v>0.5</v>
      </c>
      <c r="N16" s="4">
        <v>4.8</v>
      </c>
      <c r="O16" s="4"/>
      <c r="P16" s="5">
        <f t="shared" si="1"/>
        <v>5.3</v>
      </c>
      <c r="Q16" s="52">
        <f t="shared" ref="Q16:Q45" si="6">M16+I16+F16+B16</f>
        <v>1016.8</v>
      </c>
      <c r="R16" s="17">
        <f t="shared" ref="R16:R45" si="7">N16+J16+G16+C16</f>
        <v>185.3</v>
      </c>
      <c r="S16" s="79">
        <f t="shared" si="5"/>
        <v>5</v>
      </c>
      <c r="T16" s="76">
        <f t="shared" si="3"/>
        <v>1207.0999999999999</v>
      </c>
      <c r="U16" s="1"/>
    </row>
    <row r="17" spans="1:22" ht="16.5" customHeight="1" x14ac:dyDescent="0.25">
      <c r="A17" s="83" t="s">
        <v>78</v>
      </c>
      <c r="B17" s="9">
        <v>128</v>
      </c>
      <c r="C17" s="4">
        <v>66.8</v>
      </c>
      <c r="D17" s="15"/>
      <c r="E17" s="45">
        <f t="shared" si="0"/>
        <v>194.8</v>
      </c>
      <c r="F17" s="11"/>
      <c r="G17" s="4"/>
      <c r="H17" s="15"/>
      <c r="I17" s="9">
        <v>602.1</v>
      </c>
      <c r="J17" s="4">
        <v>24.4</v>
      </c>
      <c r="K17" s="15"/>
      <c r="L17" s="15">
        <f t="shared" si="4"/>
        <v>626.5</v>
      </c>
      <c r="M17" s="9"/>
      <c r="N17" s="4">
        <v>2.5</v>
      </c>
      <c r="O17" s="4"/>
      <c r="P17" s="5">
        <f t="shared" si="1"/>
        <v>2.5</v>
      </c>
      <c r="Q17" s="52">
        <f t="shared" si="6"/>
        <v>730.1</v>
      </c>
      <c r="R17" s="17">
        <f t="shared" si="7"/>
        <v>93.699999999999989</v>
      </c>
      <c r="S17" s="79">
        <f t="shared" si="5"/>
        <v>0</v>
      </c>
      <c r="T17" s="76">
        <f t="shared" si="3"/>
        <v>823.8</v>
      </c>
      <c r="U17" s="1"/>
    </row>
    <row r="18" spans="1:22" ht="18" customHeight="1" x14ac:dyDescent="0.25">
      <c r="A18" s="83" t="s">
        <v>101</v>
      </c>
      <c r="B18" s="46">
        <v>180.6</v>
      </c>
      <c r="C18" s="12">
        <v>86.1</v>
      </c>
      <c r="D18" s="19"/>
      <c r="E18" s="45">
        <f t="shared" si="0"/>
        <v>266.7</v>
      </c>
      <c r="F18" s="11"/>
      <c r="G18" s="4"/>
      <c r="H18" s="15"/>
      <c r="I18" s="9">
        <v>403.6</v>
      </c>
      <c r="J18" s="4">
        <v>16.3</v>
      </c>
      <c r="K18" s="15"/>
      <c r="L18" s="15">
        <f>SUM(I18:K18)</f>
        <v>419.90000000000003</v>
      </c>
      <c r="M18" s="18"/>
      <c r="N18" s="12">
        <v>19.600000000000001</v>
      </c>
      <c r="O18" s="12"/>
      <c r="P18" s="5">
        <f t="shared" si="1"/>
        <v>19.600000000000001</v>
      </c>
      <c r="Q18" s="52">
        <f t="shared" si="6"/>
        <v>584.20000000000005</v>
      </c>
      <c r="R18" s="17">
        <f t="shared" si="7"/>
        <v>122</v>
      </c>
      <c r="S18" s="79">
        <f t="shared" si="5"/>
        <v>0</v>
      </c>
      <c r="T18" s="76">
        <f t="shared" si="3"/>
        <v>706.2</v>
      </c>
      <c r="U18" s="1"/>
    </row>
    <row r="19" spans="1:22" ht="19.5" customHeight="1" x14ac:dyDescent="0.25">
      <c r="A19" s="83" t="s">
        <v>13</v>
      </c>
      <c r="B19" s="46">
        <v>160.19999999999999</v>
      </c>
      <c r="C19" s="12">
        <v>78.2</v>
      </c>
      <c r="D19" s="19"/>
      <c r="E19" s="45">
        <f t="shared" si="0"/>
        <v>238.39999999999998</v>
      </c>
      <c r="F19" s="11"/>
      <c r="G19" s="4"/>
      <c r="H19" s="15"/>
      <c r="I19" s="46">
        <v>766.8</v>
      </c>
      <c r="J19" s="12">
        <v>28.1</v>
      </c>
      <c r="K19" s="19">
        <v>3.2</v>
      </c>
      <c r="L19" s="15">
        <f t="shared" si="4"/>
        <v>798.1</v>
      </c>
      <c r="M19" s="18"/>
      <c r="N19" s="12">
        <v>3.6</v>
      </c>
      <c r="O19" s="12"/>
      <c r="P19" s="5">
        <f t="shared" si="1"/>
        <v>3.6</v>
      </c>
      <c r="Q19" s="52">
        <f t="shared" si="6"/>
        <v>927</v>
      </c>
      <c r="R19" s="17">
        <f t="shared" si="7"/>
        <v>109.9</v>
      </c>
      <c r="S19" s="79">
        <f t="shared" si="5"/>
        <v>3.2</v>
      </c>
      <c r="T19" s="76">
        <f t="shared" si="3"/>
        <v>1040.1000000000001</v>
      </c>
      <c r="U19" s="1"/>
    </row>
    <row r="20" spans="1:22" ht="21" customHeight="1" x14ac:dyDescent="0.25">
      <c r="A20" s="83" t="s">
        <v>79</v>
      </c>
      <c r="B20" s="46">
        <v>212.3</v>
      </c>
      <c r="C20" s="12">
        <v>112.4</v>
      </c>
      <c r="D20" s="19"/>
      <c r="E20" s="45">
        <f t="shared" si="0"/>
        <v>324.70000000000005</v>
      </c>
      <c r="F20" s="11"/>
      <c r="G20" s="4"/>
      <c r="H20" s="15"/>
      <c r="I20" s="46">
        <v>419.8</v>
      </c>
      <c r="J20" s="12">
        <v>14.9</v>
      </c>
      <c r="K20" s="19"/>
      <c r="L20" s="15">
        <f t="shared" si="4"/>
        <v>434.7</v>
      </c>
      <c r="M20" s="18"/>
      <c r="N20" s="12">
        <v>18.100000000000001</v>
      </c>
      <c r="O20" s="12"/>
      <c r="P20" s="5">
        <f t="shared" si="1"/>
        <v>18.100000000000001</v>
      </c>
      <c r="Q20" s="52">
        <f t="shared" si="6"/>
        <v>632.1</v>
      </c>
      <c r="R20" s="17">
        <f t="shared" si="7"/>
        <v>145.4</v>
      </c>
      <c r="S20" s="79">
        <f t="shared" si="5"/>
        <v>0</v>
      </c>
      <c r="T20" s="76">
        <f t="shared" si="3"/>
        <v>777.5</v>
      </c>
      <c r="U20" s="1"/>
    </row>
    <row r="21" spans="1:22" ht="19.5" customHeight="1" x14ac:dyDescent="0.25">
      <c r="A21" s="83" t="s">
        <v>41</v>
      </c>
      <c r="B21" s="46">
        <v>205.9</v>
      </c>
      <c r="C21" s="12">
        <v>150.69999999999999</v>
      </c>
      <c r="D21" s="19"/>
      <c r="E21" s="45">
        <f t="shared" si="0"/>
        <v>356.6</v>
      </c>
      <c r="F21" s="11"/>
      <c r="G21" s="4"/>
      <c r="H21" s="15"/>
      <c r="I21" s="46">
        <v>720.2</v>
      </c>
      <c r="J21" s="12">
        <v>25.9</v>
      </c>
      <c r="K21" s="19">
        <v>3</v>
      </c>
      <c r="L21" s="15">
        <f t="shared" si="4"/>
        <v>749.1</v>
      </c>
      <c r="M21" s="18"/>
      <c r="N21" s="12">
        <v>5.4</v>
      </c>
      <c r="O21" s="12"/>
      <c r="P21" s="5">
        <f t="shared" si="1"/>
        <v>5.4</v>
      </c>
      <c r="Q21" s="52">
        <f t="shared" si="6"/>
        <v>926.1</v>
      </c>
      <c r="R21" s="17">
        <f t="shared" si="7"/>
        <v>182</v>
      </c>
      <c r="S21" s="79">
        <f t="shared" si="5"/>
        <v>3</v>
      </c>
      <c r="T21" s="76">
        <f t="shared" si="3"/>
        <v>1111.0999999999999</v>
      </c>
      <c r="U21" s="1"/>
    </row>
    <row r="22" spans="1:22" ht="24" customHeight="1" x14ac:dyDescent="0.25">
      <c r="A22" s="191" t="s">
        <v>88</v>
      </c>
      <c r="B22" s="46"/>
      <c r="C22" s="12"/>
      <c r="D22" s="19"/>
      <c r="E22" s="45">
        <f t="shared" si="0"/>
        <v>0</v>
      </c>
      <c r="F22" s="11">
        <v>82.6</v>
      </c>
      <c r="G22" s="4">
        <v>3.7</v>
      </c>
      <c r="H22" s="15">
        <f>SUM(F22:G22)</f>
        <v>86.3</v>
      </c>
      <c r="I22" s="46">
        <v>95.4</v>
      </c>
      <c r="J22" s="12">
        <v>3.4</v>
      </c>
      <c r="K22" s="19"/>
      <c r="L22" s="15">
        <f t="shared" si="4"/>
        <v>98.800000000000011</v>
      </c>
      <c r="M22" s="18"/>
      <c r="N22" s="12"/>
      <c r="O22" s="12"/>
      <c r="P22" s="5">
        <f t="shared" si="1"/>
        <v>0</v>
      </c>
      <c r="Q22" s="52">
        <f t="shared" si="6"/>
        <v>178</v>
      </c>
      <c r="R22" s="17">
        <f t="shared" si="7"/>
        <v>7.1</v>
      </c>
      <c r="S22" s="79">
        <f t="shared" si="5"/>
        <v>0</v>
      </c>
      <c r="T22" s="76">
        <f t="shared" si="3"/>
        <v>185.1</v>
      </c>
      <c r="U22" s="1"/>
    </row>
    <row r="23" spans="1:22" ht="17.25" customHeight="1" x14ac:dyDescent="0.25">
      <c r="A23" s="83" t="s">
        <v>80</v>
      </c>
      <c r="B23" s="9">
        <v>150.4</v>
      </c>
      <c r="C23" s="4">
        <v>63.6</v>
      </c>
      <c r="D23" s="4"/>
      <c r="E23" s="45">
        <f t="shared" si="0"/>
        <v>214</v>
      </c>
      <c r="F23" s="11"/>
      <c r="G23" s="4"/>
      <c r="H23" s="15"/>
      <c r="I23" s="9">
        <v>303.10000000000002</v>
      </c>
      <c r="J23" s="4">
        <v>11.1</v>
      </c>
      <c r="K23" s="15"/>
      <c r="L23" s="15">
        <f t="shared" si="4"/>
        <v>314.20000000000005</v>
      </c>
      <c r="M23" s="9"/>
      <c r="N23" s="4">
        <v>8.4</v>
      </c>
      <c r="O23" s="4"/>
      <c r="P23" s="5">
        <f t="shared" si="1"/>
        <v>8.4</v>
      </c>
      <c r="Q23" s="60">
        <f t="shared" si="6"/>
        <v>453.5</v>
      </c>
      <c r="R23" s="23">
        <f t="shared" si="7"/>
        <v>83.1</v>
      </c>
      <c r="S23" s="79">
        <f t="shared" si="5"/>
        <v>0</v>
      </c>
      <c r="T23" s="76">
        <f t="shared" si="3"/>
        <v>536.6</v>
      </c>
      <c r="U23" s="1"/>
    </row>
    <row r="24" spans="1:22" ht="17.25" customHeight="1" x14ac:dyDescent="0.25">
      <c r="A24" s="192" t="s">
        <v>81</v>
      </c>
      <c r="B24" s="9">
        <v>380.8</v>
      </c>
      <c r="C24" s="4">
        <v>141.69999999999999</v>
      </c>
      <c r="D24" s="4"/>
      <c r="E24" s="45">
        <f t="shared" si="0"/>
        <v>522.5</v>
      </c>
      <c r="F24" s="11"/>
      <c r="G24" s="4"/>
      <c r="H24" s="15"/>
      <c r="I24" s="9">
        <v>1060.7</v>
      </c>
      <c r="J24" s="4">
        <v>41.8</v>
      </c>
      <c r="K24" s="15">
        <v>5.2</v>
      </c>
      <c r="L24" s="15">
        <f t="shared" si="4"/>
        <v>1107.7</v>
      </c>
      <c r="M24" s="9"/>
      <c r="N24" s="4">
        <v>54.5</v>
      </c>
      <c r="O24" s="4"/>
      <c r="P24" s="5">
        <f t="shared" si="1"/>
        <v>54.5</v>
      </c>
      <c r="Q24" s="60">
        <f t="shared" si="6"/>
        <v>1441.5</v>
      </c>
      <c r="R24" s="23">
        <f t="shared" si="7"/>
        <v>238</v>
      </c>
      <c r="S24" s="79">
        <f t="shared" si="5"/>
        <v>5.2</v>
      </c>
      <c r="T24" s="76">
        <f t="shared" si="3"/>
        <v>1684.7</v>
      </c>
      <c r="U24" s="1"/>
    </row>
    <row r="25" spans="1:22" ht="17.25" customHeight="1" x14ac:dyDescent="0.25">
      <c r="A25" s="82" t="s">
        <v>82</v>
      </c>
      <c r="B25" s="9">
        <v>236.9</v>
      </c>
      <c r="C25" s="4">
        <v>118.4</v>
      </c>
      <c r="D25" s="105"/>
      <c r="E25" s="45">
        <f t="shared" si="0"/>
        <v>355.3</v>
      </c>
      <c r="F25" s="108"/>
      <c r="G25" s="105"/>
      <c r="H25" s="109"/>
      <c r="I25" s="9">
        <v>1453.1</v>
      </c>
      <c r="J25" s="4">
        <v>68.3</v>
      </c>
      <c r="K25" s="15">
        <v>4</v>
      </c>
      <c r="L25" s="15">
        <f t="shared" si="4"/>
        <v>1525.3999999999999</v>
      </c>
      <c r="M25" s="152"/>
      <c r="N25" s="4">
        <v>6.1</v>
      </c>
      <c r="O25" s="34"/>
      <c r="P25" s="5">
        <f t="shared" si="1"/>
        <v>6.1</v>
      </c>
      <c r="Q25" s="60">
        <f t="shared" si="6"/>
        <v>1690</v>
      </c>
      <c r="R25" s="23">
        <f t="shared" si="7"/>
        <v>192.8</v>
      </c>
      <c r="S25" s="79">
        <f t="shared" si="5"/>
        <v>4</v>
      </c>
      <c r="T25" s="76">
        <f t="shared" si="3"/>
        <v>1886.8</v>
      </c>
      <c r="U25" s="1"/>
    </row>
    <row r="26" spans="1:22" ht="18" customHeight="1" x14ac:dyDescent="0.25">
      <c r="A26" s="193" t="s">
        <v>83</v>
      </c>
      <c r="B26" s="101">
        <v>207.3</v>
      </c>
      <c r="C26" s="23">
        <v>98.4</v>
      </c>
      <c r="D26" s="23"/>
      <c r="E26" s="45">
        <f t="shared" si="0"/>
        <v>305.70000000000005</v>
      </c>
      <c r="F26" s="110"/>
      <c r="G26" s="111"/>
      <c r="H26" s="109"/>
      <c r="I26" s="101">
        <v>322.7</v>
      </c>
      <c r="J26" s="23">
        <v>12.2</v>
      </c>
      <c r="K26" s="79"/>
      <c r="L26" s="15">
        <f t="shared" si="4"/>
        <v>334.9</v>
      </c>
      <c r="M26" s="153"/>
      <c r="N26" s="23">
        <v>26.9</v>
      </c>
      <c r="O26" s="23">
        <v>2.6</v>
      </c>
      <c r="P26" s="5">
        <f t="shared" si="1"/>
        <v>29.5</v>
      </c>
      <c r="Q26" s="60">
        <f t="shared" si="6"/>
        <v>530</v>
      </c>
      <c r="R26" s="23">
        <f t="shared" si="7"/>
        <v>137.5</v>
      </c>
      <c r="S26" s="79">
        <f t="shared" si="5"/>
        <v>2.6</v>
      </c>
      <c r="T26" s="76">
        <f t="shared" si="3"/>
        <v>670.1</v>
      </c>
    </row>
    <row r="27" spans="1:22" ht="18.75" customHeight="1" x14ac:dyDescent="0.25">
      <c r="A27" s="193" t="s">
        <v>47</v>
      </c>
      <c r="B27" s="101">
        <v>214.6</v>
      </c>
      <c r="C27" s="23">
        <v>76</v>
      </c>
      <c r="D27" s="23"/>
      <c r="E27" s="45">
        <f t="shared" si="0"/>
        <v>290.60000000000002</v>
      </c>
      <c r="F27" s="40"/>
      <c r="G27" s="39"/>
      <c r="H27" s="15"/>
      <c r="I27" s="101">
        <v>483.6</v>
      </c>
      <c r="J27" s="23">
        <v>21.9</v>
      </c>
      <c r="K27" s="79"/>
      <c r="L27" s="15">
        <f t="shared" si="4"/>
        <v>505.5</v>
      </c>
      <c r="M27" s="38"/>
      <c r="N27" s="23">
        <v>23.4</v>
      </c>
      <c r="O27" s="23"/>
      <c r="P27" s="5">
        <f t="shared" si="1"/>
        <v>23.4</v>
      </c>
      <c r="Q27" s="60">
        <f t="shared" si="6"/>
        <v>698.2</v>
      </c>
      <c r="R27" s="23">
        <f t="shared" si="7"/>
        <v>121.3</v>
      </c>
      <c r="S27" s="79">
        <f t="shared" si="5"/>
        <v>0</v>
      </c>
      <c r="T27" s="76">
        <f t="shared" si="3"/>
        <v>819.5</v>
      </c>
    </row>
    <row r="28" spans="1:22" ht="18.75" customHeight="1" x14ac:dyDescent="0.25">
      <c r="A28" s="194" t="s">
        <v>48</v>
      </c>
      <c r="B28" s="101">
        <v>143.19999999999999</v>
      </c>
      <c r="C28" s="23">
        <v>48.3</v>
      </c>
      <c r="D28" s="23">
        <v>28</v>
      </c>
      <c r="E28" s="45">
        <f t="shared" si="0"/>
        <v>219.5</v>
      </c>
      <c r="F28" s="35"/>
      <c r="G28" s="33"/>
      <c r="H28" s="15"/>
      <c r="I28" s="101">
        <v>333.1</v>
      </c>
      <c r="J28" s="23">
        <v>12.4</v>
      </c>
      <c r="K28" s="79"/>
      <c r="L28" s="15">
        <f t="shared" si="4"/>
        <v>345.5</v>
      </c>
      <c r="M28" s="38"/>
      <c r="N28" s="23">
        <v>7.9</v>
      </c>
      <c r="O28" s="23"/>
      <c r="P28" s="5">
        <f t="shared" si="1"/>
        <v>7.9</v>
      </c>
      <c r="Q28" s="60">
        <f t="shared" si="6"/>
        <v>476.3</v>
      </c>
      <c r="R28" s="23">
        <f t="shared" si="7"/>
        <v>68.599999999999994</v>
      </c>
      <c r="S28" s="79">
        <f t="shared" si="5"/>
        <v>28</v>
      </c>
      <c r="T28" s="76">
        <f t="shared" si="3"/>
        <v>572.9</v>
      </c>
      <c r="U28" s="1"/>
      <c r="V28" s="1"/>
    </row>
    <row r="29" spans="1:22" ht="18.75" customHeight="1" x14ac:dyDescent="0.25">
      <c r="A29" s="194" t="s">
        <v>49</v>
      </c>
      <c r="B29" s="101">
        <v>257.5</v>
      </c>
      <c r="C29" s="23">
        <v>115.5</v>
      </c>
      <c r="D29" s="23"/>
      <c r="E29" s="45">
        <f t="shared" si="0"/>
        <v>373</v>
      </c>
      <c r="F29" s="40"/>
      <c r="G29" s="39"/>
      <c r="H29" s="15"/>
      <c r="I29" s="101">
        <v>441.1</v>
      </c>
      <c r="J29" s="23">
        <v>17.899999999999999</v>
      </c>
      <c r="K29" s="79"/>
      <c r="L29" s="15">
        <f t="shared" si="4"/>
        <v>459</v>
      </c>
      <c r="M29" s="153"/>
      <c r="N29" s="23">
        <v>36.799999999999997</v>
      </c>
      <c r="O29" s="23"/>
      <c r="P29" s="5">
        <f t="shared" si="1"/>
        <v>36.799999999999997</v>
      </c>
      <c r="Q29" s="60">
        <f t="shared" si="6"/>
        <v>698.6</v>
      </c>
      <c r="R29" s="23">
        <f t="shared" si="7"/>
        <v>170.2</v>
      </c>
      <c r="S29" s="79">
        <f t="shared" si="5"/>
        <v>0</v>
      </c>
      <c r="T29" s="76">
        <f t="shared" si="3"/>
        <v>868.8</v>
      </c>
    </row>
    <row r="30" spans="1:22" ht="19.5" customHeight="1" x14ac:dyDescent="0.25">
      <c r="A30" s="192" t="s">
        <v>104</v>
      </c>
      <c r="B30" s="101">
        <v>145.30000000000001</v>
      </c>
      <c r="C30" s="23">
        <v>50.1</v>
      </c>
      <c r="D30" s="23"/>
      <c r="E30" s="45">
        <f t="shared" si="0"/>
        <v>195.4</v>
      </c>
      <c r="F30" s="40"/>
      <c r="G30" s="39"/>
      <c r="H30" s="15"/>
      <c r="I30" s="101">
        <v>92.5</v>
      </c>
      <c r="J30" s="23">
        <v>3.7</v>
      </c>
      <c r="K30" s="79"/>
      <c r="L30" s="15">
        <f t="shared" si="4"/>
        <v>96.2</v>
      </c>
      <c r="M30" s="153"/>
      <c r="N30" s="23">
        <v>16.7</v>
      </c>
      <c r="O30" s="23">
        <v>1</v>
      </c>
      <c r="P30" s="5">
        <f t="shared" si="1"/>
        <v>17.7</v>
      </c>
      <c r="Q30" s="60">
        <f t="shared" si="6"/>
        <v>237.8</v>
      </c>
      <c r="R30" s="23">
        <f t="shared" si="7"/>
        <v>70.5</v>
      </c>
      <c r="S30" s="79">
        <f t="shared" si="5"/>
        <v>1</v>
      </c>
      <c r="T30" s="76">
        <f t="shared" si="3"/>
        <v>309.3</v>
      </c>
    </row>
    <row r="31" spans="1:22" ht="18.75" customHeight="1" x14ac:dyDescent="0.25">
      <c r="A31" s="194" t="s">
        <v>51</v>
      </c>
      <c r="B31" s="101">
        <v>138.9</v>
      </c>
      <c r="C31" s="23">
        <v>68.8</v>
      </c>
      <c r="D31" s="23"/>
      <c r="E31" s="45">
        <f t="shared" si="0"/>
        <v>207.7</v>
      </c>
      <c r="F31" s="40"/>
      <c r="G31" s="39"/>
      <c r="H31" s="15"/>
      <c r="I31" s="101">
        <v>131.4</v>
      </c>
      <c r="J31" s="23">
        <v>5.6</v>
      </c>
      <c r="K31" s="79"/>
      <c r="L31" s="15">
        <f t="shared" si="4"/>
        <v>137</v>
      </c>
      <c r="M31" s="153"/>
      <c r="N31" s="23">
        <v>25</v>
      </c>
      <c r="O31" s="23"/>
      <c r="P31" s="5">
        <f t="shared" si="1"/>
        <v>25</v>
      </c>
      <c r="Q31" s="60">
        <f t="shared" si="6"/>
        <v>270.3</v>
      </c>
      <c r="R31" s="23">
        <f t="shared" si="7"/>
        <v>99.4</v>
      </c>
      <c r="S31" s="79">
        <f t="shared" si="5"/>
        <v>0</v>
      </c>
      <c r="T31" s="76">
        <f t="shared" si="3"/>
        <v>369.70000000000005</v>
      </c>
    </row>
    <row r="32" spans="1:22" ht="18.75" customHeight="1" x14ac:dyDescent="0.25">
      <c r="A32" s="194" t="s">
        <v>106</v>
      </c>
      <c r="B32" s="101">
        <v>19</v>
      </c>
      <c r="C32" s="23">
        <v>21.3</v>
      </c>
      <c r="D32" s="23"/>
      <c r="E32" s="45">
        <f t="shared" si="0"/>
        <v>40.299999999999997</v>
      </c>
      <c r="F32" s="40"/>
      <c r="G32" s="39"/>
      <c r="H32" s="15"/>
      <c r="I32" s="101">
        <v>85.9</v>
      </c>
      <c r="J32" s="23">
        <v>3.6</v>
      </c>
      <c r="K32" s="79"/>
      <c r="L32" s="15">
        <f t="shared" si="4"/>
        <v>89.5</v>
      </c>
      <c r="M32" s="101"/>
      <c r="N32" s="23">
        <v>0.2</v>
      </c>
      <c r="O32" s="23"/>
      <c r="P32" s="5">
        <f t="shared" si="1"/>
        <v>0.2</v>
      </c>
      <c r="Q32" s="60">
        <f t="shared" si="6"/>
        <v>104.9</v>
      </c>
      <c r="R32" s="23">
        <f t="shared" si="7"/>
        <v>25.1</v>
      </c>
      <c r="S32" s="79">
        <f t="shared" si="5"/>
        <v>0</v>
      </c>
      <c r="T32" s="76">
        <f t="shared" si="3"/>
        <v>130</v>
      </c>
    </row>
    <row r="33" spans="1:20" ht="16.5" customHeight="1" x14ac:dyDescent="0.25">
      <c r="A33" s="194" t="s">
        <v>52</v>
      </c>
      <c r="B33" s="101">
        <v>141.19999999999999</v>
      </c>
      <c r="C33" s="23">
        <v>41.1</v>
      </c>
      <c r="D33" s="23"/>
      <c r="E33" s="45">
        <f t="shared" si="0"/>
        <v>182.29999999999998</v>
      </c>
      <c r="F33" s="40"/>
      <c r="G33" s="39"/>
      <c r="H33" s="15"/>
      <c r="I33" s="101">
        <v>134.9</v>
      </c>
      <c r="J33" s="23">
        <v>5.5</v>
      </c>
      <c r="K33" s="79"/>
      <c r="L33" s="15">
        <f t="shared" si="4"/>
        <v>140.4</v>
      </c>
      <c r="M33" s="153"/>
      <c r="N33" s="23">
        <v>26.5</v>
      </c>
      <c r="O33" s="23">
        <v>2</v>
      </c>
      <c r="P33" s="5">
        <f t="shared" si="1"/>
        <v>28.5</v>
      </c>
      <c r="Q33" s="60">
        <f t="shared" si="6"/>
        <v>276.10000000000002</v>
      </c>
      <c r="R33" s="23">
        <f t="shared" si="7"/>
        <v>73.099999999999994</v>
      </c>
      <c r="S33" s="79">
        <f t="shared" si="5"/>
        <v>2</v>
      </c>
      <c r="T33" s="76">
        <f t="shared" si="3"/>
        <v>351.20000000000005</v>
      </c>
    </row>
    <row r="34" spans="1:20" ht="15" x14ac:dyDescent="0.25">
      <c r="A34" s="192" t="s">
        <v>105</v>
      </c>
      <c r="B34" s="101">
        <v>157.9</v>
      </c>
      <c r="C34" s="23">
        <v>55.1</v>
      </c>
      <c r="D34" s="23"/>
      <c r="E34" s="45">
        <f t="shared" si="0"/>
        <v>213</v>
      </c>
      <c r="F34" s="40"/>
      <c r="G34" s="39"/>
      <c r="H34" s="15"/>
      <c r="I34" s="101">
        <v>97.9</v>
      </c>
      <c r="J34" s="23">
        <v>4.0999999999999996</v>
      </c>
      <c r="K34" s="79"/>
      <c r="L34" s="15">
        <f t="shared" si="4"/>
        <v>102</v>
      </c>
      <c r="M34" s="153"/>
      <c r="N34" s="23">
        <v>15.6</v>
      </c>
      <c r="O34" s="23"/>
      <c r="P34" s="5">
        <f t="shared" si="1"/>
        <v>15.6</v>
      </c>
      <c r="Q34" s="60">
        <f t="shared" si="6"/>
        <v>255.8</v>
      </c>
      <c r="R34" s="23">
        <f t="shared" si="7"/>
        <v>74.8</v>
      </c>
      <c r="S34" s="79">
        <f t="shared" si="5"/>
        <v>0</v>
      </c>
      <c r="T34" s="76">
        <f t="shared" si="3"/>
        <v>330.6</v>
      </c>
    </row>
    <row r="35" spans="1:20" ht="15" x14ac:dyDescent="0.25">
      <c r="A35" s="195" t="s">
        <v>122</v>
      </c>
      <c r="B35" s="101">
        <v>4.8</v>
      </c>
      <c r="C35" s="23">
        <v>97</v>
      </c>
      <c r="D35" s="23">
        <v>50</v>
      </c>
      <c r="E35" s="45">
        <f t="shared" si="0"/>
        <v>151.80000000000001</v>
      </c>
      <c r="F35" s="40"/>
      <c r="G35" s="39"/>
      <c r="H35" s="15"/>
      <c r="I35" s="101">
        <v>300.89999999999998</v>
      </c>
      <c r="J35" s="23">
        <v>14.2</v>
      </c>
      <c r="K35" s="79">
        <v>2.7</v>
      </c>
      <c r="L35" s="15">
        <f t="shared" si="4"/>
        <v>317.79999999999995</v>
      </c>
      <c r="M35" s="153"/>
      <c r="N35" s="23"/>
      <c r="O35" s="23"/>
      <c r="P35" s="5">
        <f t="shared" si="1"/>
        <v>0</v>
      </c>
      <c r="Q35" s="60">
        <f t="shared" si="6"/>
        <v>305.7</v>
      </c>
      <c r="R35" s="23">
        <f t="shared" si="7"/>
        <v>111.2</v>
      </c>
      <c r="S35" s="79">
        <f t="shared" si="5"/>
        <v>52.7</v>
      </c>
      <c r="T35" s="76">
        <f t="shared" si="3"/>
        <v>469.59999999999997</v>
      </c>
    </row>
    <row r="36" spans="1:20" ht="15.75" x14ac:dyDescent="0.25">
      <c r="A36" s="194" t="s">
        <v>50</v>
      </c>
      <c r="B36" s="101">
        <v>208.4</v>
      </c>
      <c r="C36" s="23">
        <v>99.4</v>
      </c>
      <c r="D36" s="23"/>
      <c r="E36" s="45">
        <f>SUM(B36:D36)</f>
        <v>307.8</v>
      </c>
      <c r="F36" s="40"/>
      <c r="G36" s="39"/>
      <c r="H36" s="15"/>
      <c r="I36" s="101">
        <v>426</v>
      </c>
      <c r="J36" s="23">
        <v>22.7</v>
      </c>
      <c r="K36" s="79"/>
      <c r="L36" s="15">
        <f>SUM(I36:K36)</f>
        <v>448.7</v>
      </c>
      <c r="M36" s="153"/>
      <c r="N36" s="23">
        <v>88</v>
      </c>
      <c r="O36" s="23">
        <v>8</v>
      </c>
      <c r="P36" s="5">
        <f>SUM(M36:O36)</f>
        <v>96</v>
      </c>
      <c r="Q36" s="60">
        <f t="shared" ref="Q36" si="8">M36+I36+F36+B36</f>
        <v>634.4</v>
      </c>
      <c r="R36" s="23">
        <f t="shared" ref="R36" si="9">N36+J36+G36+C36</f>
        <v>210.10000000000002</v>
      </c>
      <c r="S36" s="79">
        <f t="shared" ref="S36" si="10">O36+D36+K36</f>
        <v>8</v>
      </c>
      <c r="T36" s="76">
        <f t="shared" ref="T36" si="11">SUM(Q36:S36)</f>
        <v>852.5</v>
      </c>
    </row>
    <row r="37" spans="1:20" ht="15.75" x14ac:dyDescent="0.25">
      <c r="A37" s="194" t="s">
        <v>103</v>
      </c>
      <c r="B37" s="101">
        <v>98</v>
      </c>
      <c r="C37" s="23">
        <v>29.7</v>
      </c>
      <c r="D37" s="23"/>
      <c r="E37" s="45">
        <f t="shared" si="0"/>
        <v>127.7</v>
      </c>
      <c r="F37" s="40"/>
      <c r="G37" s="39"/>
      <c r="H37" s="15"/>
      <c r="I37" s="101">
        <v>137.9</v>
      </c>
      <c r="J37" s="23">
        <v>5.7</v>
      </c>
      <c r="K37" s="79"/>
      <c r="L37" s="15">
        <f t="shared" si="4"/>
        <v>143.6</v>
      </c>
      <c r="M37" s="153"/>
      <c r="N37" s="23">
        <v>21.4</v>
      </c>
      <c r="O37" s="23">
        <v>0.5</v>
      </c>
      <c r="P37" s="5">
        <f t="shared" si="1"/>
        <v>21.9</v>
      </c>
      <c r="Q37" s="60">
        <f t="shared" si="6"/>
        <v>235.9</v>
      </c>
      <c r="R37" s="23">
        <f t="shared" si="7"/>
        <v>56.8</v>
      </c>
      <c r="S37" s="79">
        <f t="shared" si="5"/>
        <v>0.5</v>
      </c>
      <c r="T37" s="76">
        <f t="shared" si="3"/>
        <v>293.2</v>
      </c>
    </row>
    <row r="38" spans="1:20" ht="15.75" x14ac:dyDescent="0.25">
      <c r="A38" s="194" t="s">
        <v>84</v>
      </c>
      <c r="B38" s="101">
        <v>225</v>
      </c>
      <c r="C38" s="23">
        <v>47.1</v>
      </c>
      <c r="D38" s="23"/>
      <c r="E38" s="45">
        <f t="shared" si="0"/>
        <v>272.10000000000002</v>
      </c>
      <c r="F38" s="40"/>
      <c r="G38" s="39"/>
      <c r="H38" s="15"/>
      <c r="I38" s="101">
        <v>126.7</v>
      </c>
      <c r="J38" s="23">
        <v>7</v>
      </c>
      <c r="K38" s="79"/>
      <c r="L38" s="15">
        <f>SUM(I38:K38)</f>
        <v>133.69999999999999</v>
      </c>
      <c r="M38" s="153"/>
      <c r="N38" s="23">
        <v>45</v>
      </c>
      <c r="O38" s="23">
        <v>3</v>
      </c>
      <c r="P38" s="5">
        <f t="shared" si="1"/>
        <v>48</v>
      </c>
      <c r="Q38" s="60">
        <f t="shared" si="6"/>
        <v>351.7</v>
      </c>
      <c r="R38" s="23">
        <f t="shared" si="7"/>
        <v>99.1</v>
      </c>
      <c r="S38" s="79">
        <f t="shared" si="5"/>
        <v>3</v>
      </c>
      <c r="T38" s="76">
        <f t="shared" si="3"/>
        <v>453.79999999999995</v>
      </c>
    </row>
    <row r="39" spans="1:20" ht="15.75" x14ac:dyDescent="0.25">
      <c r="A39" s="194" t="s">
        <v>76</v>
      </c>
      <c r="B39" s="101">
        <v>223.7</v>
      </c>
      <c r="C39" s="23">
        <v>38.700000000000003</v>
      </c>
      <c r="D39" s="23"/>
      <c r="E39" s="45">
        <f t="shared" si="0"/>
        <v>262.39999999999998</v>
      </c>
      <c r="F39" s="40"/>
      <c r="G39" s="39"/>
      <c r="H39" s="15"/>
      <c r="I39" s="101">
        <v>139.5</v>
      </c>
      <c r="J39" s="23">
        <v>8.1</v>
      </c>
      <c r="K39" s="79"/>
      <c r="L39" s="15">
        <f t="shared" si="4"/>
        <v>147.6</v>
      </c>
      <c r="M39" s="153"/>
      <c r="N39" s="23">
        <v>55.5</v>
      </c>
      <c r="O39" s="23">
        <v>3</v>
      </c>
      <c r="P39" s="5">
        <f t="shared" si="1"/>
        <v>58.5</v>
      </c>
      <c r="Q39" s="60">
        <f t="shared" si="6"/>
        <v>363.2</v>
      </c>
      <c r="R39" s="23">
        <f t="shared" si="7"/>
        <v>102.30000000000001</v>
      </c>
      <c r="S39" s="79">
        <f t="shared" si="5"/>
        <v>3</v>
      </c>
      <c r="T39" s="76">
        <f t="shared" si="3"/>
        <v>468.5</v>
      </c>
    </row>
    <row r="40" spans="1:20" ht="15.75" x14ac:dyDescent="0.25">
      <c r="A40" s="196" t="s">
        <v>89</v>
      </c>
      <c r="B40" s="175">
        <v>132.4</v>
      </c>
      <c r="C40" s="24">
        <v>30.3</v>
      </c>
      <c r="D40" s="24">
        <v>9.4</v>
      </c>
      <c r="E40" s="69">
        <f t="shared" si="0"/>
        <v>172.10000000000002</v>
      </c>
      <c r="F40" s="176"/>
      <c r="G40" s="177"/>
      <c r="H40" s="19"/>
      <c r="I40" s="175">
        <v>75.7</v>
      </c>
      <c r="J40" s="24">
        <v>3.7</v>
      </c>
      <c r="K40" s="178"/>
      <c r="L40" s="19">
        <f t="shared" si="4"/>
        <v>79.400000000000006</v>
      </c>
      <c r="M40" s="179"/>
      <c r="N40" s="24">
        <v>17.7</v>
      </c>
      <c r="O40" s="24"/>
      <c r="P40" s="13">
        <f t="shared" si="1"/>
        <v>17.7</v>
      </c>
      <c r="Q40" s="61">
        <f t="shared" si="6"/>
        <v>208.10000000000002</v>
      </c>
      <c r="R40" s="24">
        <f t="shared" si="7"/>
        <v>51.7</v>
      </c>
      <c r="S40" s="178">
        <f t="shared" si="5"/>
        <v>9.4</v>
      </c>
      <c r="T40" s="80">
        <f t="shared" si="3"/>
        <v>269.2</v>
      </c>
    </row>
    <row r="41" spans="1:20" ht="15.75" x14ac:dyDescent="0.25">
      <c r="A41" s="194" t="s">
        <v>75</v>
      </c>
      <c r="B41" s="101">
        <v>135.19999999999999</v>
      </c>
      <c r="C41" s="23">
        <v>48.8</v>
      </c>
      <c r="D41" s="23"/>
      <c r="E41" s="45">
        <f t="shared" si="0"/>
        <v>184</v>
      </c>
      <c r="F41" s="40"/>
      <c r="G41" s="39"/>
      <c r="H41" s="15"/>
      <c r="I41" s="101">
        <v>96.8</v>
      </c>
      <c r="J41" s="23">
        <v>4.8</v>
      </c>
      <c r="K41" s="79"/>
      <c r="L41" s="15">
        <f t="shared" si="4"/>
        <v>101.6</v>
      </c>
      <c r="M41" s="153"/>
      <c r="N41" s="23">
        <v>29.5</v>
      </c>
      <c r="O41" s="23"/>
      <c r="P41" s="5">
        <f t="shared" si="1"/>
        <v>29.5</v>
      </c>
      <c r="Q41" s="60">
        <f t="shared" si="6"/>
        <v>232</v>
      </c>
      <c r="R41" s="23">
        <f t="shared" si="7"/>
        <v>83.1</v>
      </c>
      <c r="S41" s="79">
        <f t="shared" si="5"/>
        <v>0</v>
      </c>
      <c r="T41" s="76">
        <f t="shared" si="3"/>
        <v>315.10000000000002</v>
      </c>
    </row>
    <row r="42" spans="1:20" ht="15.75" x14ac:dyDescent="0.25">
      <c r="A42" s="197" t="s">
        <v>73</v>
      </c>
      <c r="B42" s="16">
        <v>321.2</v>
      </c>
      <c r="C42" s="17">
        <v>49.1</v>
      </c>
      <c r="D42" s="17"/>
      <c r="E42" s="48">
        <f t="shared" si="0"/>
        <v>370.3</v>
      </c>
      <c r="F42" s="127"/>
      <c r="G42" s="128"/>
      <c r="H42" s="14"/>
      <c r="I42" s="16">
        <v>200.2</v>
      </c>
      <c r="J42" s="17">
        <v>13</v>
      </c>
      <c r="K42" s="74"/>
      <c r="L42" s="14">
        <f t="shared" si="4"/>
        <v>213.2</v>
      </c>
      <c r="M42" s="154"/>
      <c r="N42" s="17">
        <v>76</v>
      </c>
      <c r="O42" s="17">
        <v>12</v>
      </c>
      <c r="P42" s="8">
        <f t="shared" si="1"/>
        <v>88</v>
      </c>
      <c r="Q42" s="52">
        <f t="shared" si="6"/>
        <v>521.4</v>
      </c>
      <c r="R42" s="17">
        <f t="shared" si="7"/>
        <v>138.1</v>
      </c>
      <c r="S42" s="74">
        <f t="shared" si="5"/>
        <v>12</v>
      </c>
      <c r="T42" s="87">
        <f t="shared" si="3"/>
        <v>671.5</v>
      </c>
    </row>
    <row r="43" spans="1:20" ht="15.75" x14ac:dyDescent="0.25">
      <c r="A43" s="194" t="s">
        <v>74</v>
      </c>
      <c r="B43" s="101">
        <v>335.3</v>
      </c>
      <c r="C43" s="23">
        <v>71.400000000000006</v>
      </c>
      <c r="D43" s="23"/>
      <c r="E43" s="45">
        <f t="shared" si="0"/>
        <v>406.70000000000005</v>
      </c>
      <c r="F43" s="40"/>
      <c r="G43" s="39"/>
      <c r="H43" s="15"/>
      <c r="I43" s="101">
        <v>225.3</v>
      </c>
      <c r="J43" s="23">
        <v>13.5</v>
      </c>
      <c r="K43" s="79"/>
      <c r="L43" s="15">
        <f t="shared" si="4"/>
        <v>238.8</v>
      </c>
      <c r="M43" s="153"/>
      <c r="N43" s="23">
        <v>94.9</v>
      </c>
      <c r="O43" s="23"/>
      <c r="P43" s="5">
        <f t="shared" si="1"/>
        <v>94.9</v>
      </c>
      <c r="Q43" s="60">
        <f t="shared" si="6"/>
        <v>560.6</v>
      </c>
      <c r="R43" s="23">
        <f t="shared" si="7"/>
        <v>179.8</v>
      </c>
      <c r="S43" s="79">
        <f t="shared" si="5"/>
        <v>0</v>
      </c>
      <c r="T43" s="76">
        <f t="shared" si="3"/>
        <v>740.40000000000009</v>
      </c>
    </row>
    <row r="44" spans="1:20" ht="16.5" thickBot="1" x14ac:dyDescent="0.3">
      <c r="A44" s="198" t="s">
        <v>90</v>
      </c>
      <c r="B44" s="199">
        <v>265.8</v>
      </c>
      <c r="C44" s="200">
        <v>39.200000000000003</v>
      </c>
      <c r="D44" s="200"/>
      <c r="E44" s="201">
        <f t="shared" si="0"/>
        <v>305</v>
      </c>
      <c r="F44" s="202"/>
      <c r="G44" s="203"/>
      <c r="H44" s="187"/>
      <c r="I44" s="199">
        <v>184.6</v>
      </c>
      <c r="J44" s="200">
        <v>11.1</v>
      </c>
      <c r="K44" s="204"/>
      <c r="L44" s="187">
        <f t="shared" si="4"/>
        <v>195.7</v>
      </c>
      <c r="M44" s="205"/>
      <c r="N44" s="200">
        <v>81.3</v>
      </c>
      <c r="O44" s="200"/>
      <c r="P44" s="186">
        <f t="shared" si="1"/>
        <v>81.3</v>
      </c>
      <c r="Q44" s="206">
        <f t="shared" si="6"/>
        <v>450.4</v>
      </c>
      <c r="R44" s="200">
        <f t="shared" si="7"/>
        <v>131.6</v>
      </c>
      <c r="S44" s="204">
        <f t="shared" si="5"/>
        <v>0</v>
      </c>
      <c r="T44" s="207">
        <f t="shared" si="3"/>
        <v>582</v>
      </c>
    </row>
    <row r="45" spans="1:20" ht="15.75" x14ac:dyDescent="0.25">
      <c r="A45" s="208" t="s">
        <v>91</v>
      </c>
      <c r="B45" s="209">
        <v>135.1</v>
      </c>
      <c r="C45" s="51">
        <v>30.9</v>
      </c>
      <c r="D45" s="51"/>
      <c r="E45" s="44">
        <f t="shared" si="0"/>
        <v>166</v>
      </c>
      <c r="F45" s="210"/>
      <c r="G45" s="211"/>
      <c r="H45" s="43"/>
      <c r="I45" s="209">
        <v>78.3</v>
      </c>
      <c r="J45" s="51">
        <v>4.3</v>
      </c>
      <c r="K45" s="212"/>
      <c r="L45" s="43">
        <f t="shared" si="4"/>
        <v>82.6</v>
      </c>
      <c r="M45" s="213"/>
      <c r="N45" s="51">
        <v>21.9</v>
      </c>
      <c r="O45" s="51">
        <v>4</v>
      </c>
      <c r="P45" s="37">
        <f t="shared" si="1"/>
        <v>25.9</v>
      </c>
      <c r="Q45" s="59">
        <f t="shared" si="6"/>
        <v>213.39999999999998</v>
      </c>
      <c r="R45" s="51">
        <f t="shared" si="7"/>
        <v>57.099999999999994</v>
      </c>
      <c r="S45" s="212">
        <f t="shared" si="5"/>
        <v>4</v>
      </c>
      <c r="T45" s="75">
        <f t="shared" si="3"/>
        <v>274.5</v>
      </c>
    </row>
    <row r="46" spans="1:20" ht="15.75" x14ac:dyDescent="0.25">
      <c r="A46" s="196" t="s">
        <v>92</v>
      </c>
      <c r="B46" s="175">
        <v>178.8</v>
      </c>
      <c r="C46" s="24">
        <v>32.4</v>
      </c>
      <c r="D46" s="24"/>
      <c r="E46" s="69">
        <f t="shared" si="0"/>
        <v>211.20000000000002</v>
      </c>
      <c r="F46" s="176"/>
      <c r="G46" s="177"/>
      <c r="H46" s="19"/>
      <c r="I46" s="175">
        <v>149.1</v>
      </c>
      <c r="J46" s="24">
        <v>8.3000000000000007</v>
      </c>
      <c r="K46" s="178"/>
      <c r="L46" s="19">
        <f t="shared" si="4"/>
        <v>157.4</v>
      </c>
      <c r="M46" s="179"/>
      <c r="N46" s="24">
        <v>53.3</v>
      </c>
      <c r="O46" s="24">
        <v>2</v>
      </c>
      <c r="P46" s="13">
        <f t="shared" si="1"/>
        <v>55.3</v>
      </c>
      <c r="Q46" s="61">
        <f t="shared" ref="Q46:Q66" si="12">M46+I46+F46+B46</f>
        <v>327.9</v>
      </c>
      <c r="R46" s="24">
        <f t="shared" ref="R46:R66" si="13">N46+J46+G46+C46</f>
        <v>94</v>
      </c>
      <c r="S46" s="178">
        <f t="shared" si="5"/>
        <v>2</v>
      </c>
      <c r="T46" s="80">
        <f t="shared" si="3"/>
        <v>423.9</v>
      </c>
    </row>
    <row r="47" spans="1:20" ht="15.75" x14ac:dyDescent="0.25">
      <c r="A47" s="194" t="s">
        <v>85</v>
      </c>
      <c r="B47" s="101">
        <v>235</v>
      </c>
      <c r="C47" s="23">
        <v>39.700000000000003</v>
      </c>
      <c r="D47" s="23"/>
      <c r="E47" s="45">
        <f t="shared" si="0"/>
        <v>274.7</v>
      </c>
      <c r="F47" s="40"/>
      <c r="G47" s="39"/>
      <c r="H47" s="15"/>
      <c r="I47" s="101">
        <v>118.2</v>
      </c>
      <c r="J47" s="23">
        <v>7.4</v>
      </c>
      <c r="K47" s="79"/>
      <c r="L47" s="15">
        <f t="shared" si="4"/>
        <v>125.60000000000001</v>
      </c>
      <c r="M47" s="153"/>
      <c r="N47" s="23">
        <v>44.7</v>
      </c>
      <c r="O47" s="23">
        <v>2</v>
      </c>
      <c r="P47" s="5">
        <f t="shared" si="1"/>
        <v>46.7</v>
      </c>
      <c r="Q47" s="60">
        <f t="shared" si="12"/>
        <v>353.2</v>
      </c>
      <c r="R47" s="23">
        <f t="shared" si="13"/>
        <v>91.800000000000011</v>
      </c>
      <c r="S47" s="79">
        <f t="shared" si="5"/>
        <v>2</v>
      </c>
      <c r="T47" s="76">
        <f t="shared" si="3"/>
        <v>447</v>
      </c>
    </row>
    <row r="48" spans="1:20" ht="15.75" x14ac:dyDescent="0.25">
      <c r="A48" s="194" t="s">
        <v>63</v>
      </c>
      <c r="B48" s="101">
        <v>113.2</v>
      </c>
      <c r="C48" s="23">
        <v>35.9</v>
      </c>
      <c r="D48" s="23"/>
      <c r="E48" s="45">
        <f t="shared" si="0"/>
        <v>149.1</v>
      </c>
      <c r="F48" s="40"/>
      <c r="G48" s="39"/>
      <c r="H48" s="15"/>
      <c r="I48" s="101">
        <v>81.900000000000006</v>
      </c>
      <c r="J48" s="23">
        <v>4.5</v>
      </c>
      <c r="K48" s="79"/>
      <c r="L48" s="15">
        <f t="shared" si="4"/>
        <v>86.4</v>
      </c>
      <c r="M48" s="153"/>
      <c r="N48" s="23">
        <v>27.6</v>
      </c>
      <c r="O48" s="23">
        <v>0.5</v>
      </c>
      <c r="P48" s="5">
        <f t="shared" si="1"/>
        <v>28.1</v>
      </c>
      <c r="Q48" s="60">
        <f t="shared" si="12"/>
        <v>195.10000000000002</v>
      </c>
      <c r="R48" s="23">
        <f t="shared" si="13"/>
        <v>68</v>
      </c>
      <c r="S48" s="79">
        <f t="shared" si="5"/>
        <v>0.5</v>
      </c>
      <c r="T48" s="76">
        <f t="shared" si="3"/>
        <v>263.60000000000002</v>
      </c>
    </row>
    <row r="49" spans="1:20" ht="15.75" x14ac:dyDescent="0.25">
      <c r="A49" s="194" t="s">
        <v>96</v>
      </c>
      <c r="B49" s="101">
        <v>127.8</v>
      </c>
      <c r="C49" s="23">
        <v>30.4</v>
      </c>
      <c r="D49" s="23">
        <v>11</v>
      </c>
      <c r="E49" s="45">
        <f t="shared" si="0"/>
        <v>169.2</v>
      </c>
      <c r="F49" s="40"/>
      <c r="G49" s="39"/>
      <c r="H49" s="15"/>
      <c r="I49" s="101">
        <v>73.599999999999994</v>
      </c>
      <c r="J49" s="23">
        <v>4</v>
      </c>
      <c r="K49" s="79"/>
      <c r="L49" s="15">
        <f t="shared" si="4"/>
        <v>77.599999999999994</v>
      </c>
      <c r="M49" s="153"/>
      <c r="N49" s="23">
        <v>28.2</v>
      </c>
      <c r="O49" s="33"/>
      <c r="P49" s="5">
        <f t="shared" si="1"/>
        <v>28.2</v>
      </c>
      <c r="Q49" s="60">
        <f t="shared" si="12"/>
        <v>201.39999999999998</v>
      </c>
      <c r="R49" s="23">
        <f t="shared" si="13"/>
        <v>62.6</v>
      </c>
      <c r="S49" s="79">
        <f t="shared" si="5"/>
        <v>11</v>
      </c>
      <c r="T49" s="76">
        <f t="shared" si="3"/>
        <v>275</v>
      </c>
    </row>
    <row r="50" spans="1:20" ht="15.75" x14ac:dyDescent="0.25">
      <c r="A50" s="194" t="s">
        <v>64</v>
      </c>
      <c r="B50" s="101">
        <v>165.3</v>
      </c>
      <c r="C50" s="23">
        <v>34.9</v>
      </c>
      <c r="D50" s="23"/>
      <c r="E50" s="45">
        <f t="shared" si="0"/>
        <v>200.20000000000002</v>
      </c>
      <c r="F50" s="40"/>
      <c r="G50" s="39"/>
      <c r="H50" s="15"/>
      <c r="I50" s="101">
        <v>144.4</v>
      </c>
      <c r="J50" s="23">
        <v>6.9</v>
      </c>
      <c r="K50" s="79"/>
      <c r="L50" s="15">
        <f t="shared" si="4"/>
        <v>151.30000000000001</v>
      </c>
      <c r="M50" s="153"/>
      <c r="N50" s="23">
        <v>39.299999999999997</v>
      </c>
      <c r="O50" s="23">
        <v>4</v>
      </c>
      <c r="P50" s="5">
        <f t="shared" si="1"/>
        <v>43.3</v>
      </c>
      <c r="Q50" s="60">
        <f t="shared" si="12"/>
        <v>309.70000000000005</v>
      </c>
      <c r="R50" s="23">
        <f t="shared" si="13"/>
        <v>81.099999999999994</v>
      </c>
      <c r="S50" s="79">
        <f t="shared" si="5"/>
        <v>4</v>
      </c>
      <c r="T50" s="76">
        <f t="shared" si="3"/>
        <v>394.80000000000007</v>
      </c>
    </row>
    <row r="51" spans="1:20" ht="15" x14ac:dyDescent="0.25">
      <c r="A51" s="195" t="s">
        <v>95</v>
      </c>
      <c r="B51" s="101">
        <v>504.4</v>
      </c>
      <c r="C51" s="23">
        <v>185</v>
      </c>
      <c r="D51" s="23">
        <v>66</v>
      </c>
      <c r="E51" s="45">
        <f t="shared" si="0"/>
        <v>755.4</v>
      </c>
      <c r="F51" s="40"/>
      <c r="G51" s="39"/>
      <c r="H51" s="15"/>
      <c r="I51" s="101">
        <v>375.6</v>
      </c>
      <c r="J51" s="23">
        <v>22.3</v>
      </c>
      <c r="K51" s="79"/>
      <c r="L51" s="15">
        <f t="shared" si="4"/>
        <v>397.90000000000003</v>
      </c>
      <c r="M51" s="153"/>
      <c r="N51" s="23">
        <v>144.5</v>
      </c>
      <c r="O51" s="23">
        <v>4</v>
      </c>
      <c r="P51" s="5">
        <f t="shared" si="1"/>
        <v>148.5</v>
      </c>
      <c r="Q51" s="60">
        <f t="shared" si="12"/>
        <v>880</v>
      </c>
      <c r="R51" s="23">
        <f t="shared" si="13"/>
        <v>351.8</v>
      </c>
      <c r="S51" s="79">
        <f t="shared" si="5"/>
        <v>70</v>
      </c>
      <c r="T51" s="76">
        <f t="shared" si="3"/>
        <v>1301.8</v>
      </c>
    </row>
    <row r="52" spans="1:20" ht="15.75" x14ac:dyDescent="0.25">
      <c r="A52" s="194" t="s">
        <v>123</v>
      </c>
      <c r="B52" s="101">
        <v>248.5</v>
      </c>
      <c r="C52" s="23">
        <v>59</v>
      </c>
      <c r="D52" s="23"/>
      <c r="E52" s="45">
        <f>SUM(B52:D52)</f>
        <v>307.5</v>
      </c>
      <c r="F52" s="40"/>
      <c r="G52" s="39"/>
      <c r="H52" s="15">
        <f>SUM(F52:G52)</f>
        <v>0</v>
      </c>
      <c r="I52" s="101">
        <v>105.6</v>
      </c>
      <c r="J52" s="23">
        <v>6.4</v>
      </c>
      <c r="K52" s="79"/>
      <c r="L52" s="15">
        <f>SUM(I52:K52)</f>
        <v>112</v>
      </c>
      <c r="M52" s="153"/>
      <c r="N52" s="23">
        <v>57.5</v>
      </c>
      <c r="O52" s="23">
        <v>3.2</v>
      </c>
      <c r="P52" s="5">
        <f>SUM(M52:O52)</f>
        <v>60.7</v>
      </c>
      <c r="Q52" s="60">
        <f t="shared" ref="Q52" si="14">M52+I52+F52+B52</f>
        <v>354.1</v>
      </c>
      <c r="R52" s="23">
        <f t="shared" ref="R52" si="15">N52+J52+G52+C52</f>
        <v>122.9</v>
      </c>
      <c r="S52" s="79">
        <f t="shared" ref="S52" si="16">O52+D52+K52</f>
        <v>3.2</v>
      </c>
      <c r="T52" s="76">
        <f t="shared" ref="T52" si="17">SUM(Q52:S52)</f>
        <v>480.2</v>
      </c>
    </row>
    <row r="53" spans="1:20" ht="15.75" x14ac:dyDescent="0.25">
      <c r="A53" s="194" t="s">
        <v>86</v>
      </c>
      <c r="B53" s="101">
        <v>183.6</v>
      </c>
      <c r="C53" s="23">
        <v>38</v>
      </c>
      <c r="D53" s="23"/>
      <c r="E53" s="45">
        <f t="shared" si="0"/>
        <v>221.6</v>
      </c>
      <c r="F53" s="40"/>
      <c r="G53" s="39"/>
      <c r="H53" s="15"/>
      <c r="I53" s="101">
        <v>116.4</v>
      </c>
      <c r="J53" s="23">
        <v>6.4</v>
      </c>
      <c r="K53" s="79"/>
      <c r="L53" s="15">
        <f t="shared" si="4"/>
        <v>122.80000000000001</v>
      </c>
      <c r="M53" s="153"/>
      <c r="N53" s="23">
        <v>41.4</v>
      </c>
      <c r="O53" s="23">
        <v>2</v>
      </c>
      <c r="P53" s="5">
        <f t="shared" si="1"/>
        <v>43.4</v>
      </c>
      <c r="Q53" s="60">
        <f t="shared" si="12"/>
        <v>300</v>
      </c>
      <c r="R53" s="23">
        <f t="shared" si="13"/>
        <v>85.8</v>
      </c>
      <c r="S53" s="79">
        <f t="shared" si="5"/>
        <v>2</v>
      </c>
      <c r="T53" s="76">
        <f t="shared" si="3"/>
        <v>387.8</v>
      </c>
    </row>
    <row r="54" spans="1:20" ht="15.75" x14ac:dyDescent="0.25">
      <c r="A54" s="194" t="s">
        <v>65</v>
      </c>
      <c r="B54" s="101">
        <v>195.6</v>
      </c>
      <c r="C54" s="23">
        <v>48.7</v>
      </c>
      <c r="D54" s="23">
        <v>24</v>
      </c>
      <c r="E54" s="45">
        <f t="shared" si="0"/>
        <v>268.3</v>
      </c>
      <c r="F54" s="40"/>
      <c r="G54" s="39"/>
      <c r="H54" s="15"/>
      <c r="I54" s="101">
        <v>114.3</v>
      </c>
      <c r="J54" s="23">
        <v>6.4</v>
      </c>
      <c r="K54" s="79"/>
      <c r="L54" s="15">
        <f t="shared" si="4"/>
        <v>120.7</v>
      </c>
      <c r="M54" s="153"/>
      <c r="N54" s="23">
        <v>35.700000000000003</v>
      </c>
      <c r="O54" s="23"/>
      <c r="P54" s="5">
        <f t="shared" si="1"/>
        <v>35.700000000000003</v>
      </c>
      <c r="Q54" s="60">
        <f t="shared" si="12"/>
        <v>309.89999999999998</v>
      </c>
      <c r="R54" s="23">
        <f t="shared" si="13"/>
        <v>90.800000000000011</v>
      </c>
      <c r="S54" s="79">
        <f t="shared" si="5"/>
        <v>24</v>
      </c>
      <c r="T54" s="76">
        <f t="shared" si="3"/>
        <v>424.7</v>
      </c>
    </row>
    <row r="55" spans="1:20" ht="15.75" x14ac:dyDescent="0.25">
      <c r="A55" s="193" t="s">
        <v>58</v>
      </c>
      <c r="B55" s="101">
        <v>774.6</v>
      </c>
      <c r="C55" s="23">
        <v>27.4</v>
      </c>
      <c r="D55" s="23">
        <v>7</v>
      </c>
      <c r="E55" s="45">
        <f t="shared" si="0"/>
        <v>809</v>
      </c>
      <c r="F55" s="220">
        <v>39.5</v>
      </c>
      <c r="G55" s="39">
        <v>0.6</v>
      </c>
      <c r="H55" s="15">
        <f>SUM(F55:G55)</f>
        <v>40.1</v>
      </c>
      <c r="I55" s="101">
        <v>13.3</v>
      </c>
      <c r="J55" s="23">
        <v>0.2</v>
      </c>
      <c r="K55" s="79"/>
      <c r="L55" s="15">
        <f t="shared" si="4"/>
        <v>13.5</v>
      </c>
      <c r="M55" s="101"/>
      <c r="N55" s="23">
        <v>40.4</v>
      </c>
      <c r="O55" s="23">
        <v>30</v>
      </c>
      <c r="P55" s="5">
        <f t="shared" si="1"/>
        <v>70.400000000000006</v>
      </c>
      <c r="Q55" s="60">
        <f t="shared" si="12"/>
        <v>827.4</v>
      </c>
      <c r="R55" s="23">
        <f t="shared" si="13"/>
        <v>68.599999999999994</v>
      </c>
      <c r="S55" s="79">
        <f t="shared" si="5"/>
        <v>37</v>
      </c>
      <c r="T55" s="76">
        <f t="shared" si="3"/>
        <v>933</v>
      </c>
    </row>
    <row r="56" spans="1:20" ht="15.75" x14ac:dyDescent="0.25">
      <c r="A56" s="193" t="s">
        <v>66</v>
      </c>
      <c r="B56" s="101">
        <v>404.5</v>
      </c>
      <c r="C56" s="23">
        <v>96.4</v>
      </c>
      <c r="D56" s="23"/>
      <c r="E56" s="45">
        <f t="shared" si="0"/>
        <v>500.9</v>
      </c>
      <c r="F56" s="40">
        <v>12.4</v>
      </c>
      <c r="G56" s="39">
        <v>0.2</v>
      </c>
      <c r="H56" s="15">
        <f t="shared" ref="H56:H57" si="18">SUM(F56:G56)</f>
        <v>12.6</v>
      </c>
      <c r="I56" s="101">
        <v>15.8</v>
      </c>
      <c r="J56" s="23">
        <v>0.2</v>
      </c>
      <c r="K56" s="79"/>
      <c r="L56" s="15">
        <f t="shared" si="4"/>
        <v>16</v>
      </c>
      <c r="M56" s="38">
        <v>32.200000000000003</v>
      </c>
      <c r="N56" s="23">
        <v>135.80000000000001</v>
      </c>
      <c r="O56" s="23">
        <v>17</v>
      </c>
      <c r="P56" s="5">
        <f t="shared" si="1"/>
        <v>185</v>
      </c>
      <c r="Q56" s="60">
        <f t="shared" si="12"/>
        <v>464.9</v>
      </c>
      <c r="R56" s="23">
        <f t="shared" si="13"/>
        <v>232.6</v>
      </c>
      <c r="S56" s="79">
        <f t="shared" si="5"/>
        <v>17</v>
      </c>
      <c r="T56" s="76">
        <f t="shared" si="3"/>
        <v>714.5</v>
      </c>
    </row>
    <row r="57" spans="1:20" ht="15.75" x14ac:dyDescent="0.25">
      <c r="A57" s="193" t="s">
        <v>62</v>
      </c>
      <c r="B57" s="101">
        <v>171.4</v>
      </c>
      <c r="C57" s="23">
        <v>20.7</v>
      </c>
      <c r="D57" s="23"/>
      <c r="E57" s="45">
        <f t="shared" si="0"/>
        <v>192.1</v>
      </c>
      <c r="F57" s="40">
        <v>6.8</v>
      </c>
      <c r="G57" s="39">
        <v>0.1</v>
      </c>
      <c r="H57" s="15">
        <f t="shared" si="18"/>
        <v>6.8999999999999995</v>
      </c>
      <c r="I57" s="101">
        <v>3.9</v>
      </c>
      <c r="J57" s="23">
        <v>0.1</v>
      </c>
      <c r="K57" s="79"/>
      <c r="L57" s="15">
        <f t="shared" si="4"/>
        <v>4</v>
      </c>
      <c r="M57" s="153"/>
      <c r="N57" s="23">
        <v>7</v>
      </c>
      <c r="O57" s="23"/>
      <c r="P57" s="5">
        <f t="shared" si="1"/>
        <v>7</v>
      </c>
      <c r="Q57" s="60">
        <f t="shared" si="12"/>
        <v>182.1</v>
      </c>
      <c r="R57" s="23">
        <f t="shared" si="13"/>
        <v>27.9</v>
      </c>
      <c r="S57" s="79">
        <f t="shared" si="5"/>
        <v>0</v>
      </c>
      <c r="T57" s="76">
        <f t="shared" si="3"/>
        <v>210</v>
      </c>
    </row>
    <row r="58" spans="1:20" ht="15.75" x14ac:dyDescent="0.25">
      <c r="A58" s="193" t="s">
        <v>93</v>
      </c>
      <c r="B58" s="101">
        <v>174.5</v>
      </c>
      <c r="C58" s="23">
        <v>60.1</v>
      </c>
      <c r="D58" s="23"/>
      <c r="E58" s="45">
        <f t="shared" si="0"/>
        <v>234.6</v>
      </c>
      <c r="F58" s="40"/>
      <c r="G58" s="39"/>
      <c r="H58" s="15"/>
      <c r="I58" s="101">
        <v>79.099999999999994</v>
      </c>
      <c r="J58" s="23">
        <v>4.5</v>
      </c>
      <c r="K58" s="79"/>
      <c r="L58" s="15">
        <f t="shared" si="4"/>
        <v>83.6</v>
      </c>
      <c r="M58" s="153"/>
      <c r="N58" s="23">
        <v>39.200000000000003</v>
      </c>
      <c r="O58" s="23"/>
      <c r="P58" s="5">
        <f t="shared" si="1"/>
        <v>39.200000000000003</v>
      </c>
      <c r="Q58" s="60">
        <f t="shared" si="12"/>
        <v>253.6</v>
      </c>
      <c r="R58" s="23">
        <f t="shared" si="13"/>
        <v>103.80000000000001</v>
      </c>
      <c r="S58" s="79">
        <f t="shared" si="5"/>
        <v>0</v>
      </c>
      <c r="T58" s="76">
        <f>SUM(Q58:S58)</f>
        <v>357.4</v>
      </c>
    </row>
    <row r="59" spans="1:20" ht="15.75" x14ac:dyDescent="0.25">
      <c r="A59" s="193" t="s">
        <v>72</v>
      </c>
      <c r="B59" s="101">
        <v>211.8</v>
      </c>
      <c r="C59" s="23">
        <v>141.69999999999999</v>
      </c>
      <c r="D59" s="23"/>
      <c r="E59" s="45">
        <f t="shared" si="0"/>
        <v>353.5</v>
      </c>
      <c r="F59" s="40"/>
      <c r="G59" s="39"/>
      <c r="H59" s="15"/>
      <c r="I59" s="38"/>
      <c r="J59" s="33"/>
      <c r="K59" s="78"/>
      <c r="L59" s="15"/>
      <c r="M59" s="101">
        <v>8</v>
      </c>
      <c r="N59" s="23">
        <v>23.2</v>
      </c>
      <c r="O59" s="23">
        <v>9.8000000000000007</v>
      </c>
      <c r="P59" s="5">
        <f t="shared" si="1"/>
        <v>41</v>
      </c>
      <c r="Q59" s="60">
        <f t="shared" si="12"/>
        <v>219.8</v>
      </c>
      <c r="R59" s="23">
        <f t="shared" si="13"/>
        <v>164.89999999999998</v>
      </c>
      <c r="S59" s="79">
        <f t="shared" si="5"/>
        <v>9.8000000000000007</v>
      </c>
      <c r="T59" s="76">
        <f t="shared" si="3"/>
        <v>394.5</v>
      </c>
    </row>
    <row r="60" spans="1:20" ht="15.75" x14ac:dyDescent="0.25">
      <c r="A60" s="193" t="s">
        <v>55</v>
      </c>
      <c r="B60" s="101">
        <v>118.2</v>
      </c>
      <c r="C60" s="23">
        <v>43.6</v>
      </c>
      <c r="D60" s="23"/>
      <c r="E60" s="133">
        <f t="shared" si="0"/>
        <v>161.80000000000001</v>
      </c>
      <c r="F60" s="40"/>
      <c r="G60" s="39"/>
      <c r="H60" s="95"/>
      <c r="I60" s="38"/>
      <c r="J60" s="33"/>
      <c r="K60" s="78"/>
      <c r="L60" s="78"/>
      <c r="M60" s="153"/>
      <c r="N60" s="23">
        <v>1</v>
      </c>
      <c r="O60" s="23"/>
      <c r="P60" s="13">
        <f t="shared" si="1"/>
        <v>1</v>
      </c>
      <c r="Q60" s="61">
        <f t="shared" si="12"/>
        <v>118.2</v>
      </c>
      <c r="R60" s="24">
        <f t="shared" si="13"/>
        <v>44.6</v>
      </c>
      <c r="S60" s="79">
        <f t="shared" si="5"/>
        <v>0</v>
      </c>
      <c r="T60" s="80">
        <f t="shared" si="3"/>
        <v>162.80000000000001</v>
      </c>
    </row>
    <row r="61" spans="1:20" ht="15.75" x14ac:dyDescent="0.25">
      <c r="A61" s="193" t="s">
        <v>53</v>
      </c>
      <c r="B61" s="101">
        <v>182.7</v>
      </c>
      <c r="C61" s="23">
        <v>35.9</v>
      </c>
      <c r="D61" s="23">
        <v>12</v>
      </c>
      <c r="E61" s="133">
        <f t="shared" si="0"/>
        <v>230.6</v>
      </c>
      <c r="F61" s="40"/>
      <c r="G61" s="39"/>
      <c r="H61" s="95"/>
      <c r="I61" s="38"/>
      <c r="J61" s="33"/>
      <c r="K61" s="78"/>
      <c r="L61" s="78"/>
      <c r="M61" s="153"/>
      <c r="N61" s="23">
        <v>0.2</v>
      </c>
      <c r="O61" s="23"/>
      <c r="P61" s="13">
        <f t="shared" si="1"/>
        <v>0.2</v>
      </c>
      <c r="Q61" s="61">
        <f t="shared" si="12"/>
        <v>182.7</v>
      </c>
      <c r="R61" s="24">
        <f t="shared" si="13"/>
        <v>36.1</v>
      </c>
      <c r="S61" s="79">
        <f t="shared" si="5"/>
        <v>12</v>
      </c>
      <c r="T61" s="80">
        <f t="shared" si="3"/>
        <v>230.79999999999998</v>
      </c>
    </row>
    <row r="62" spans="1:20" ht="15.75" x14ac:dyDescent="0.25">
      <c r="A62" s="193" t="s">
        <v>56</v>
      </c>
      <c r="B62" s="101">
        <v>219.8</v>
      </c>
      <c r="C62" s="23">
        <v>92.2</v>
      </c>
      <c r="D62" s="23"/>
      <c r="E62" s="133">
        <f t="shared" si="0"/>
        <v>312</v>
      </c>
      <c r="F62" s="40"/>
      <c r="G62" s="39"/>
      <c r="H62" s="95"/>
      <c r="I62" s="38"/>
      <c r="J62" s="33"/>
      <c r="K62" s="78"/>
      <c r="L62" s="78"/>
      <c r="M62" s="153"/>
      <c r="N62" s="23">
        <v>1.9</v>
      </c>
      <c r="O62" s="23"/>
      <c r="P62" s="13">
        <f>SUM(M62:O62)</f>
        <v>1.9</v>
      </c>
      <c r="Q62" s="61">
        <f t="shared" si="12"/>
        <v>219.8</v>
      </c>
      <c r="R62" s="24">
        <f t="shared" si="13"/>
        <v>94.100000000000009</v>
      </c>
      <c r="S62" s="79">
        <f t="shared" si="5"/>
        <v>0</v>
      </c>
      <c r="T62" s="80">
        <f>SUM(Q62:S62)</f>
        <v>313.90000000000003</v>
      </c>
    </row>
    <row r="63" spans="1:20" ht="15.75" x14ac:dyDescent="0.25">
      <c r="A63" s="193" t="s">
        <v>67</v>
      </c>
      <c r="B63" s="101">
        <v>146.30000000000001</v>
      </c>
      <c r="C63" s="23">
        <v>66.7</v>
      </c>
      <c r="D63" s="23"/>
      <c r="E63" s="133">
        <f t="shared" si="0"/>
        <v>213</v>
      </c>
      <c r="F63" s="40"/>
      <c r="G63" s="39"/>
      <c r="H63" s="95"/>
      <c r="I63" s="38"/>
      <c r="J63" s="33"/>
      <c r="K63" s="78"/>
      <c r="L63" s="78"/>
      <c r="M63" s="153"/>
      <c r="N63" s="23">
        <v>1.6</v>
      </c>
      <c r="O63" s="33"/>
      <c r="P63" s="13">
        <f>SUM(M63:O63)</f>
        <v>1.6</v>
      </c>
      <c r="Q63" s="61">
        <f t="shared" si="12"/>
        <v>146.30000000000001</v>
      </c>
      <c r="R63" s="24">
        <f t="shared" si="13"/>
        <v>68.3</v>
      </c>
      <c r="S63" s="79">
        <f t="shared" si="5"/>
        <v>0</v>
      </c>
      <c r="T63" s="80">
        <f>SUM(Q63:S63)</f>
        <v>214.60000000000002</v>
      </c>
    </row>
    <row r="64" spans="1:20" s="77" customFormat="1" ht="15.75" x14ac:dyDescent="0.25">
      <c r="A64" s="193" t="s">
        <v>54</v>
      </c>
      <c r="B64" s="101">
        <v>190</v>
      </c>
      <c r="C64" s="23">
        <v>94.2</v>
      </c>
      <c r="D64" s="23"/>
      <c r="E64" s="133">
        <f t="shared" si="0"/>
        <v>284.2</v>
      </c>
      <c r="F64" s="40"/>
      <c r="G64" s="39"/>
      <c r="H64" s="95"/>
      <c r="I64" s="38"/>
      <c r="J64" s="33"/>
      <c r="K64" s="33"/>
      <c r="L64" s="78"/>
      <c r="M64" s="153"/>
      <c r="N64" s="23">
        <v>0.7</v>
      </c>
      <c r="O64" s="33"/>
      <c r="P64" s="15">
        <f>SUM(M64:O64)</f>
        <v>0.7</v>
      </c>
      <c r="Q64" s="101">
        <f t="shared" si="12"/>
        <v>190</v>
      </c>
      <c r="R64" s="23">
        <f t="shared" si="13"/>
        <v>94.9</v>
      </c>
      <c r="S64" s="79">
        <f t="shared" si="5"/>
        <v>0</v>
      </c>
      <c r="T64" s="76">
        <f>SUM(Q64:S64)</f>
        <v>284.89999999999998</v>
      </c>
    </row>
    <row r="65" spans="1:20" ht="15.75" x14ac:dyDescent="0.25">
      <c r="A65" s="193" t="s">
        <v>57</v>
      </c>
      <c r="B65" s="101">
        <v>107.4</v>
      </c>
      <c r="C65" s="23">
        <v>69.7</v>
      </c>
      <c r="D65" s="23"/>
      <c r="E65" s="133">
        <f t="shared" si="0"/>
        <v>177.10000000000002</v>
      </c>
      <c r="F65" s="40"/>
      <c r="G65" s="39"/>
      <c r="H65" s="95"/>
      <c r="I65" s="38"/>
      <c r="J65" s="33"/>
      <c r="K65" s="78"/>
      <c r="L65" s="78"/>
      <c r="M65" s="153"/>
      <c r="N65" s="23"/>
      <c r="O65" s="33"/>
      <c r="P65" s="13">
        <f>SUM(M65:O65)</f>
        <v>0</v>
      </c>
      <c r="Q65" s="61">
        <f t="shared" si="12"/>
        <v>107.4</v>
      </c>
      <c r="R65" s="24">
        <f t="shared" si="13"/>
        <v>69.7</v>
      </c>
      <c r="S65" s="79">
        <f t="shared" si="5"/>
        <v>0</v>
      </c>
      <c r="T65" s="80">
        <f>SUM(Q65:S65)</f>
        <v>177.10000000000002</v>
      </c>
    </row>
    <row r="66" spans="1:20" ht="16.5" thickBot="1" x14ac:dyDescent="0.3">
      <c r="A66" s="193" t="s">
        <v>68</v>
      </c>
      <c r="B66" s="101">
        <v>150.5</v>
      </c>
      <c r="C66" s="23">
        <v>47.9</v>
      </c>
      <c r="D66" s="23">
        <v>60</v>
      </c>
      <c r="E66" s="133">
        <f t="shared" si="0"/>
        <v>258.39999999999998</v>
      </c>
      <c r="F66" s="40"/>
      <c r="G66" s="39"/>
      <c r="H66" s="95"/>
      <c r="I66" s="38"/>
      <c r="J66" s="33"/>
      <c r="K66" s="78"/>
      <c r="L66" s="78"/>
      <c r="M66" s="153"/>
      <c r="N66" s="23">
        <v>9</v>
      </c>
      <c r="O66" s="23"/>
      <c r="P66" s="13">
        <f>SUM(M66:O66)</f>
        <v>9</v>
      </c>
      <c r="Q66" s="61">
        <f t="shared" si="12"/>
        <v>150.5</v>
      </c>
      <c r="R66" s="24">
        <f t="shared" si="13"/>
        <v>56.9</v>
      </c>
      <c r="S66" s="79">
        <f t="shared" si="5"/>
        <v>60</v>
      </c>
      <c r="T66" s="80">
        <f>SUM(Q66:S66)</f>
        <v>267.39999999999998</v>
      </c>
    </row>
    <row r="67" spans="1:20" ht="15" thickBot="1" x14ac:dyDescent="0.25">
      <c r="A67" s="107" t="s">
        <v>3</v>
      </c>
      <c r="B67" s="106">
        <f t="shared" ref="B67:P67" si="19">SUM(B10:B66)</f>
        <v>11122.4</v>
      </c>
      <c r="C67" s="97">
        <f>SUM(C10:C66)</f>
        <v>3986.1999999999989</v>
      </c>
      <c r="D67" s="97">
        <f>SUM(D10:D66)</f>
        <v>337.9</v>
      </c>
      <c r="E67" s="98">
        <f>SUM(E10:E66)</f>
        <v>15446.500000000004</v>
      </c>
      <c r="F67" s="99">
        <f t="shared" si="19"/>
        <v>141.30000000000001</v>
      </c>
      <c r="G67" s="97">
        <f>SUM(G10:G66)</f>
        <v>4.5999999999999996</v>
      </c>
      <c r="H67" s="97">
        <f>SUM(H10:H66)</f>
        <v>145.9</v>
      </c>
      <c r="I67" s="84">
        <f t="shared" si="19"/>
        <v>16966.900000000001</v>
      </c>
      <c r="J67" s="20">
        <f t="shared" si="19"/>
        <v>739.30000000000007</v>
      </c>
      <c r="K67" s="20">
        <f t="shared" si="19"/>
        <v>34.200000000000003</v>
      </c>
      <c r="L67" s="85">
        <f>SUM(L10:L66)</f>
        <v>17740.400000000001</v>
      </c>
      <c r="M67" s="96">
        <f>SUM(M10:M66)</f>
        <v>40.700000000000003</v>
      </c>
      <c r="N67" s="97">
        <f>SUM(N10:N66)</f>
        <v>1654.6000000000001</v>
      </c>
      <c r="O67" s="97">
        <f t="shared" si="19"/>
        <v>110.60000000000001</v>
      </c>
      <c r="P67" s="98">
        <f t="shared" si="19"/>
        <v>1805.9</v>
      </c>
      <c r="Q67" s="96">
        <f>SUM(Q10:Q66)</f>
        <v>28271.300000000007</v>
      </c>
      <c r="R67" s="97">
        <f>SUM(R10:R66)</f>
        <v>6384.7000000000016</v>
      </c>
      <c r="S67" s="100">
        <f>SUM(S10:S66)</f>
        <v>482.70000000000005</v>
      </c>
      <c r="T67" s="86">
        <f>SUM(T10:T66)</f>
        <v>35138.700000000004</v>
      </c>
    </row>
    <row r="69" spans="1:20" x14ac:dyDescent="0.2">
      <c r="D69" s="31"/>
    </row>
    <row r="70" spans="1:20" ht="15.75" x14ac:dyDescent="0.25">
      <c r="B70" s="28"/>
      <c r="F70" s="28" t="s">
        <v>46</v>
      </c>
    </row>
  </sheetData>
  <mergeCells count="26">
    <mergeCell ref="D8:D9"/>
    <mergeCell ref="M8:M9"/>
    <mergeCell ref="N8:N9"/>
    <mergeCell ref="E8:E9"/>
    <mergeCell ref="F8:F9"/>
    <mergeCell ref="A5:S5"/>
    <mergeCell ref="A7:A9"/>
    <mergeCell ref="F7:H7"/>
    <mergeCell ref="B8:B9"/>
    <mergeCell ref="C8:C9"/>
    <mergeCell ref="G8:G9"/>
    <mergeCell ref="H8:H9"/>
    <mergeCell ref="L8:L9"/>
    <mergeCell ref="P8:P9"/>
    <mergeCell ref="B7:E7"/>
    <mergeCell ref="K8:K9"/>
    <mergeCell ref="M7:P7"/>
    <mergeCell ref="O8:O9"/>
    <mergeCell ref="I8:I9"/>
    <mergeCell ref="J8:J9"/>
    <mergeCell ref="I7:L7"/>
    <mergeCell ref="T8:T9"/>
    <mergeCell ref="R8:R9"/>
    <mergeCell ref="S8:S9"/>
    <mergeCell ref="Q7:T7"/>
    <mergeCell ref="Q8:Q9"/>
  </mergeCells>
  <phoneticPr fontId="2" type="noConversion"/>
  <pageMargins left="7.874015748031496E-2" right="0" top="0.98425196850393704" bottom="0.19685039370078741" header="0" footer="0"/>
  <pageSetup paperSize="9"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"/>
  <sheetViews>
    <sheetView topLeftCell="A19" zoomScale="150" zoomScaleNormal="150" workbookViewId="0">
      <selection activeCell="B24" sqref="B24"/>
    </sheetView>
  </sheetViews>
  <sheetFormatPr defaultRowHeight="12.75" x14ac:dyDescent="0.2"/>
  <cols>
    <col min="1" max="1" width="22.140625" customWidth="1"/>
    <col min="2" max="2" width="12.42578125" customWidth="1"/>
    <col min="3" max="3" width="11.42578125" customWidth="1"/>
    <col min="4" max="4" width="9" customWidth="1"/>
    <col min="5" max="5" width="9.5703125" customWidth="1"/>
    <col min="6" max="6" width="11.140625" customWidth="1"/>
    <col min="7" max="7" width="8.7109375" customWidth="1"/>
    <col min="8" max="8" width="8.140625" customWidth="1"/>
    <col min="9" max="9" width="11.42578125" customWidth="1"/>
    <col min="10" max="10" width="10.7109375" customWidth="1"/>
    <col min="11" max="11" width="8.7109375" customWidth="1"/>
    <col min="12" max="12" width="10" customWidth="1"/>
  </cols>
  <sheetData>
    <row r="1" spans="1:18" ht="15" x14ac:dyDescent="0.25">
      <c r="G1" s="1" t="s">
        <v>14</v>
      </c>
      <c r="H1" s="1"/>
      <c r="I1" s="1"/>
      <c r="J1" s="1"/>
      <c r="K1" s="21"/>
    </row>
    <row r="2" spans="1:18" ht="15" x14ac:dyDescent="0.25">
      <c r="G2" s="1" t="s">
        <v>119</v>
      </c>
      <c r="H2" s="1"/>
      <c r="I2" s="1"/>
      <c r="J2" s="1"/>
      <c r="K2" s="21"/>
    </row>
    <row r="3" spans="1:18" ht="15" x14ac:dyDescent="0.25">
      <c r="G3" s="22" t="s">
        <v>40</v>
      </c>
      <c r="H3" s="1"/>
      <c r="I3" s="1"/>
      <c r="J3" s="1"/>
      <c r="K3" s="21"/>
    </row>
    <row r="5" spans="1:18" ht="15.75" x14ac:dyDescent="0.25">
      <c r="A5" s="238" t="s">
        <v>121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5"/>
      <c r="N5" s="25"/>
      <c r="O5" s="25"/>
      <c r="P5" s="25"/>
      <c r="Q5" s="25"/>
      <c r="R5" s="25"/>
    </row>
    <row r="6" spans="1:18" ht="16.5" thickBot="1" x14ac:dyDescent="0.3">
      <c r="J6" s="28"/>
      <c r="K6" s="28"/>
      <c r="L6" s="28"/>
    </row>
    <row r="7" spans="1:18" ht="15" thickBot="1" x14ac:dyDescent="0.25">
      <c r="A7" s="297" t="s">
        <v>8</v>
      </c>
      <c r="B7" s="295" t="s">
        <v>45</v>
      </c>
      <c r="C7" s="279"/>
      <c r="D7" s="296"/>
      <c r="E7" s="280"/>
      <c r="F7" s="286" t="s">
        <v>71</v>
      </c>
      <c r="G7" s="286"/>
      <c r="H7" s="287"/>
      <c r="I7" s="295" t="s">
        <v>3</v>
      </c>
      <c r="J7" s="279"/>
      <c r="K7" s="279"/>
      <c r="L7" s="280"/>
    </row>
    <row r="8" spans="1:18" ht="12.75" customHeight="1" x14ac:dyDescent="0.2">
      <c r="A8" s="298"/>
      <c r="B8" s="239" t="s">
        <v>1</v>
      </c>
      <c r="C8" s="241" t="s">
        <v>7</v>
      </c>
      <c r="D8" s="241" t="s">
        <v>6</v>
      </c>
      <c r="E8" s="243" t="s">
        <v>3</v>
      </c>
      <c r="F8" s="272" t="s">
        <v>7</v>
      </c>
      <c r="G8" s="241" t="s">
        <v>2</v>
      </c>
      <c r="H8" s="243" t="s">
        <v>3</v>
      </c>
      <c r="I8" s="239" t="s">
        <v>1</v>
      </c>
      <c r="J8" s="241" t="s">
        <v>7</v>
      </c>
      <c r="K8" s="243" t="s">
        <v>2</v>
      </c>
      <c r="L8" s="253" t="s">
        <v>3</v>
      </c>
    </row>
    <row r="9" spans="1:18" ht="25.5" customHeight="1" thickBot="1" x14ac:dyDescent="0.25">
      <c r="A9" s="299"/>
      <c r="B9" s="255"/>
      <c r="C9" s="256"/>
      <c r="D9" s="300"/>
      <c r="E9" s="301"/>
      <c r="F9" s="304"/>
      <c r="G9" s="302"/>
      <c r="H9" s="301"/>
      <c r="I9" s="255"/>
      <c r="J9" s="302"/>
      <c r="K9" s="301"/>
      <c r="L9" s="303"/>
    </row>
    <row r="10" spans="1:18" ht="18" customHeight="1" x14ac:dyDescent="0.2">
      <c r="A10" s="81" t="s">
        <v>15</v>
      </c>
      <c r="B10" s="134">
        <v>79.900000000000006</v>
      </c>
      <c r="C10" s="130">
        <v>54.4</v>
      </c>
      <c r="D10" s="14">
        <v>21.7</v>
      </c>
      <c r="E10" s="8">
        <f t="shared" ref="E10:E35" si="0">SUM(B10:D10)</f>
        <v>156</v>
      </c>
      <c r="F10" s="145"/>
      <c r="G10" s="7"/>
      <c r="H10" s="14">
        <f t="shared" ref="H10:H34" si="1">SUM(F10:G10)</f>
        <v>0</v>
      </c>
      <c r="I10" s="64">
        <f t="shared" ref="I10:I35" si="2">B10</f>
        <v>79.900000000000006</v>
      </c>
      <c r="J10" s="130">
        <f t="shared" ref="J10:J34" si="3">C10+F10</f>
        <v>54.4</v>
      </c>
      <c r="K10" s="131">
        <f t="shared" ref="K10:K34" si="4">D10+G10</f>
        <v>21.7</v>
      </c>
      <c r="L10" s="132">
        <f>SUM(I10:K10)</f>
        <v>156</v>
      </c>
    </row>
    <row r="11" spans="1:18" ht="16.5" customHeight="1" x14ac:dyDescent="0.25">
      <c r="A11" s="82" t="s">
        <v>16</v>
      </c>
      <c r="B11" s="135">
        <v>87.7</v>
      </c>
      <c r="C11" s="23">
        <v>103.7</v>
      </c>
      <c r="D11" s="15">
        <v>5</v>
      </c>
      <c r="E11" s="8">
        <f t="shared" si="0"/>
        <v>196.4</v>
      </c>
      <c r="F11" s="11"/>
      <c r="G11" s="4"/>
      <c r="H11" s="15">
        <f t="shared" si="1"/>
        <v>0</v>
      </c>
      <c r="I11" s="16">
        <f t="shared" si="2"/>
        <v>87.7</v>
      </c>
      <c r="J11" s="17">
        <f t="shared" si="3"/>
        <v>103.7</v>
      </c>
      <c r="K11" s="74">
        <f t="shared" si="4"/>
        <v>5</v>
      </c>
      <c r="L11" s="87">
        <f t="shared" ref="L11:L34" si="5">SUM(I11:K11)</f>
        <v>196.4</v>
      </c>
    </row>
    <row r="12" spans="1:18" ht="15" x14ac:dyDescent="0.25">
      <c r="A12" s="82" t="s">
        <v>17</v>
      </c>
      <c r="B12" s="135">
        <v>110.6</v>
      </c>
      <c r="C12" s="136">
        <v>116.8</v>
      </c>
      <c r="D12" s="92">
        <v>68.099999999999994</v>
      </c>
      <c r="E12" s="8">
        <f t="shared" si="0"/>
        <v>295.5</v>
      </c>
      <c r="F12" s="11">
        <v>0.7</v>
      </c>
      <c r="G12" s="4"/>
      <c r="H12" s="15">
        <f t="shared" si="1"/>
        <v>0.7</v>
      </c>
      <c r="I12" s="16">
        <f t="shared" si="2"/>
        <v>110.6</v>
      </c>
      <c r="J12" s="17">
        <f t="shared" si="3"/>
        <v>117.5</v>
      </c>
      <c r="K12" s="74">
        <f t="shared" si="4"/>
        <v>68.099999999999994</v>
      </c>
      <c r="L12" s="87">
        <f t="shared" si="5"/>
        <v>296.2</v>
      </c>
    </row>
    <row r="13" spans="1:18" ht="15" x14ac:dyDescent="0.25">
      <c r="A13" s="82" t="s">
        <v>44</v>
      </c>
      <c r="B13" s="135">
        <v>83.3</v>
      </c>
      <c r="C13" s="93">
        <v>105.7</v>
      </c>
      <c r="D13" s="92">
        <v>23.5</v>
      </c>
      <c r="E13" s="8">
        <f t="shared" si="0"/>
        <v>212.5</v>
      </c>
      <c r="F13" s="11">
        <v>0.9</v>
      </c>
      <c r="G13" s="4"/>
      <c r="H13" s="15">
        <f t="shared" si="1"/>
        <v>0.9</v>
      </c>
      <c r="I13" s="16">
        <f t="shared" si="2"/>
        <v>83.3</v>
      </c>
      <c r="J13" s="17">
        <f t="shared" si="3"/>
        <v>106.60000000000001</v>
      </c>
      <c r="K13" s="74">
        <f t="shared" si="4"/>
        <v>23.5</v>
      </c>
      <c r="L13" s="87">
        <f t="shared" si="5"/>
        <v>213.4</v>
      </c>
    </row>
    <row r="14" spans="1:18" ht="15" x14ac:dyDescent="0.25">
      <c r="A14" s="82" t="s">
        <v>18</v>
      </c>
      <c r="B14" s="135">
        <v>93.6</v>
      </c>
      <c r="C14" s="136">
        <v>74.099999999999994</v>
      </c>
      <c r="D14" s="15">
        <v>27.7</v>
      </c>
      <c r="E14" s="8">
        <f t="shared" si="0"/>
        <v>195.39999999999998</v>
      </c>
      <c r="F14" s="11">
        <v>1.8</v>
      </c>
      <c r="G14" s="4"/>
      <c r="H14" s="15">
        <f t="shared" si="1"/>
        <v>1.8</v>
      </c>
      <c r="I14" s="16">
        <f t="shared" si="2"/>
        <v>93.6</v>
      </c>
      <c r="J14" s="17">
        <f t="shared" si="3"/>
        <v>75.899999999999991</v>
      </c>
      <c r="K14" s="74">
        <f t="shared" si="4"/>
        <v>27.7</v>
      </c>
      <c r="L14" s="87">
        <f t="shared" si="5"/>
        <v>197.2</v>
      </c>
    </row>
    <row r="15" spans="1:18" ht="15" x14ac:dyDescent="0.25">
      <c r="A15" s="82" t="s">
        <v>19</v>
      </c>
      <c r="B15" s="135">
        <v>132.6</v>
      </c>
      <c r="C15" s="136">
        <v>180.5</v>
      </c>
      <c r="D15" s="15">
        <v>55</v>
      </c>
      <c r="E15" s="8">
        <f t="shared" si="0"/>
        <v>368.1</v>
      </c>
      <c r="F15" s="11">
        <v>2</v>
      </c>
      <c r="G15" s="4"/>
      <c r="H15" s="15">
        <f t="shared" si="1"/>
        <v>2</v>
      </c>
      <c r="I15" s="16">
        <f t="shared" si="2"/>
        <v>132.6</v>
      </c>
      <c r="J15" s="17">
        <f t="shared" si="3"/>
        <v>182.5</v>
      </c>
      <c r="K15" s="74">
        <f t="shared" si="4"/>
        <v>55</v>
      </c>
      <c r="L15" s="87">
        <f t="shared" si="5"/>
        <v>370.1</v>
      </c>
    </row>
    <row r="16" spans="1:18" ht="15" x14ac:dyDescent="0.25">
      <c r="A16" s="82" t="s">
        <v>20</v>
      </c>
      <c r="B16" s="135">
        <v>95.6</v>
      </c>
      <c r="C16" s="136">
        <v>49.4</v>
      </c>
      <c r="D16" s="15">
        <v>54.7</v>
      </c>
      <c r="E16" s="8">
        <f t="shared" si="0"/>
        <v>199.7</v>
      </c>
      <c r="F16" s="11">
        <v>5</v>
      </c>
      <c r="G16" s="4"/>
      <c r="H16" s="15">
        <f t="shared" si="1"/>
        <v>5</v>
      </c>
      <c r="I16" s="16">
        <f t="shared" si="2"/>
        <v>95.6</v>
      </c>
      <c r="J16" s="17">
        <f t="shared" si="3"/>
        <v>54.4</v>
      </c>
      <c r="K16" s="74">
        <f t="shared" si="4"/>
        <v>54.7</v>
      </c>
      <c r="L16" s="87">
        <f t="shared" si="5"/>
        <v>204.7</v>
      </c>
    </row>
    <row r="17" spans="1:12" ht="27.75" customHeight="1" x14ac:dyDescent="0.2">
      <c r="A17" s="82" t="s">
        <v>21</v>
      </c>
      <c r="B17" s="135">
        <v>104.4</v>
      </c>
      <c r="C17" s="137">
        <v>129.19999999999999</v>
      </c>
      <c r="D17" s="15">
        <v>21.5</v>
      </c>
      <c r="E17" s="8">
        <f t="shared" si="0"/>
        <v>255.1</v>
      </c>
      <c r="F17" s="11"/>
      <c r="G17" s="4"/>
      <c r="H17" s="15">
        <f t="shared" si="1"/>
        <v>0</v>
      </c>
      <c r="I17" s="64">
        <f t="shared" si="2"/>
        <v>104.4</v>
      </c>
      <c r="J17" s="130">
        <f t="shared" si="3"/>
        <v>129.19999999999999</v>
      </c>
      <c r="K17" s="131">
        <f t="shared" si="4"/>
        <v>21.5</v>
      </c>
      <c r="L17" s="132">
        <f t="shared" si="5"/>
        <v>255.1</v>
      </c>
    </row>
    <row r="18" spans="1:12" ht="15" x14ac:dyDescent="0.25">
      <c r="A18" s="82" t="s">
        <v>22</v>
      </c>
      <c r="B18" s="135">
        <v>216.7</v>
      </c>
      <c r="C18" s="136">
        <v>254.9</v>
      </c>
      <c r="D18" s="15">
        <v>71.5</v>
      </c>
      <c r="E18" s="8">
        <f t="shared" si="0"/>
        <v>543.1</v>
      </c>
      <c r="F18" s="11"/>
      <c r="G18" s="4"/>
      <c r="H18" s="15">
        <f t="shared" si="1"/>
        <v>0</v>
      </c>
      <c r="I18" s="16">
        <f t="shared" si="2"/>
        <v>216.7</v>
      </c>
      <c r="J18" s="17">
        <f t="shared" si="3"/>
        <v>254.9</v>
      </c>
      <c r="K18" s="74">
        <f t="shared" si="4"/>
        <v>71.5</v>
      </c>
      <c r="L18" s="87">
        <f t="shared" si="5"/>
        <v>543.1</v>
      </c>
    </row>
    <row r="19" spans="1:12" ht="15" x14ac:dyDescent="0.25">
      <c r="A19" s="82" t="s">
        <v>23</v>
      </c>
      <c r="B19" s="135">
        <v>85.8</v>
      </c>
      <c r="C19" s="23">
        <v>50.3</v>
      </c>
      <c r="D19" s="15">
        <v>9.6999999999999993</v>
      </c>
      <c r="E19" s="8">
        <f t="shared" si="0"/>
        <v>145.79999999999998</v>
      </c>
      <c r="F19" s="11"/>
      <c r="G19" s="4"/>
      <c r="H19" s="15">
        <f t="shared" si="1"/>
        <v>0</v>
      </c>
      <c r="I19" s="16">
        <f t="shared" si="2"/>
        <v>85.8</v>
      </c>
      <c r="J19" s="17">
        <f t="shared" si="3"/>
        <v>50.3</v>
      </c>
      <c r="K19" s="74">
        <f t="shared" si="4"/>
        <v>9.6999999999999993</v>
      </c>
      <c r="L19" s="87">
        <f t="shared" si="5"/>
        <v>145.79999999999998</v>
      </c>
    </row>
    <row r="20" spans="1:12" ht="15" x14ac:dyDescent="0.25">
      <c r="A20" s="112" t="s">
        <v>24</v>
      </c>
      <c r="B20" s="138">
        <v>109.7</v>
      </c>
      <c r="C20" s="93">
        <v>178.3</v>
      </c>
      <c r="D20" s="92">
        <v>24</v>
      </c>
      <c r="E20" s="149">
        <f t="shared" si="0"/>
        <v>312</v>
      </c>
      <c r="F20" s="11"/>
      <c r="G20" s="4"/>
      <c r="H20" s="15">
        <f t="shared" si="1"/>
        <v>0</v>
      </c>
      <c r="I20" s="16">
        <f t="shared" si="2"/>
        <v>109.7</v>
      </c>
      <c r="J20" s="17">
        <f t="shared" si="3"/>
        <v>178.3</v>
      </c>
      <c r="K20" s="74">
        <f t="shared" si="4"/>
        <v>24</v>
      </c>
      <c r="L20" s="87">
        <f t="shared" si="5"/>
        <v>312</v>
      </c>
    </row>
    <row r="21" spans="1:12" ht="15" x14ac:dyDescent="0.25">
      <c r="A21" s="82" t="s">
        <v>25</v>
      </c>
      <c r="B21" s="135">
        <v>90.8</v>
      </c>
      <c r="C21" s="23">
        <v>100.2</v>
      </c>
      <c r="D21" s="15">
        <v>28.5</v>
      </c>
      <c r="E21" s="8">
        <f t="shared" si="0"/>
        <v>219.5</v>
      </c>
      <c r="F21" s="11">
        <v>0.6</v>
      </c>
      <c r="G21" s="4"/>
      <c r="H21" s="15">
        <f t="shared" si="1"/>
        <v>0.6</v>
      </c>
      <c r="I21" s="16">
        <f t="shared" si="2"/>
        <v>90.8</v>
      </c>
      <c r="J21" s="17">
        <f t="shared" si="3"/>
        <v>100.8</v>
      </c>
      <c r="K21" s="74">
        <f t="shared" si="4"/>
        <v>28.5</v>
      </c>
      <c r="L21" s="87">
        <f t="shared" si="5"/>
        <v>220.1</v>
      </c>
    </row>
    <row r="22" spans="1:12" ht="15" x14ac:dyDescent="0.25">
      <c r="A22" s="82" t="s">
        <v>26</v>
      </c>
      <c r="B22" s="135">
        <v>84.3</v>
      </c>
      <c r="C22" s="23">
        <v>83.9</v>
      </c>
      <c r="D22" s="15">
        <v>31.5</v>
      </c>
      <c r="E22" s="8">
        <f t="shared" si="0"/>
        <v>199.7</v>
      </c>
      <c r="F22" s="11">
        <v>3.4</v>
      </c>
      <c r="G22" s="4">
        <v>2.1</v>
      </c>
      <c r="H22" s="15">
        <f t="shared" si="1"/>
        <v>5.5</v>
      </c>
      <c r="I22" s="16">
        <f t="shared" si="2"/>
        <v>84.3</v>
      </c>
      <c r="J22" s="17">
        <f t="shared" si="3"/>
        <v>87.300000000000011</v>
      </c>
      <c r="K22" s="74">
        <f t="shared" si="4"/>
        <v>33.6</v>
      </c>
      <c r="L22" s="87">
        <f t="shared" si="5"/>
        <v>205.20000000000002</v>
      </c>
    </row>
    <row r="23" spans="1:12" ht="15" x14ac:dyDescent="0.25">
      <c r="A23" s="82" t="s">
        <v>42</v>
      </c>
      <c r="B23" s="135">
        <v>76</v>
      </c>
      <c r="C23" s="23">
        <v>38.299999999999997</v>
      </c>
      <c r="D23" s="15">
        <v>58.4</v>
      </c>
      <c r="E23" s="8">
        <f t="shared" si="0"/>
        <v>172.7</v>
      </c>
      <c r="F23" s="11">
        <v>0.1</v>
      </c>
      <c r="G23" s="4"/>
      <c r="H23" s="15">
        <f t="shared" si="1"/>
        <v>0.1</v>
      </c>
      <c r="I23" s="16">
        <f t="shared" si="2"/>
        <v>76</v>
      </c>
      <c r="J23" s="17">
        <f t="shared" si="3"/>
        <v>38.4</v>
      </c>
      <c r="K23" s="74">
        <f t="shared" si="4"/>
        <v>58.4</v>
      </c>
      <c r="L23" s="87">
        <f t="shared" si="5"/>
        <v>172.8</v>
      </c>
    </row>
    <row r="24" spans="1:12" ht="15" x14ac:dyDescent="0.25">
      <c r="A24" s="82" t="s">
        <v>27</v>
      </c>
      <c r="B24" s="135">
        <v>86.6</v>
      </c>
      <c r="C24" s="23">
        <v>98.3</v>
      </c>
      <c r="D24" s="92">
        <v>7</v>
      </c>
      <c r="E24" s="8">
        <f t="shared" si="0"/>
        <v>191.89999999999998</v>
      </c>
      <c r="F24" s="146"/>
      <c r="G24" s="4"/>
      <c r="H24" s="15">
        <f t="shared" si="1"/>
        <v>0</v>
      </c>
      <c r="I24" s="16">
        <f t="shared" si="2"/>
        <v>86.6</v>
      </c>
      <c r="J24" s="17">
        <f t="shared" si="3"/>
        <v>98.3</v>
      </c>
      <c r="K24" s="74">
        <f t="shared" si="4"/>
        <v>7</v>
      </c>
      <c r="L24" s="87">
        <f t="shared" si="5"/>
        <v>191.89999999999998</v>
      </c>
    </row>
    <row r="25" spans="1:12" ht="15" x14ac:dyDescent="0.25">
      <c r="A25" s="82" t="s">
        <v>28</v>
      </c>
      <c r="B25" s="135">
        <v>108.9</v>
      </c>
      <c r="C25" s="136">
        <v>215.5</v>
      </c>
      <c r="D25" s="92">
        <v>22</v>
      </c>
      <c r="E25" s="8">
        <f t="shared" si="0"/>
        <v>346.4</v>
      </c>
      <c r="F25" s="146">
        <v>20.3</v>
      </c>
      <c r="G25" s="4"/>
      <c r="H25" s="15">
        <f t="shared" si="1"/>
        <v>20.3</v>
      </c>
      <c r="I25" s="16">
        <f t="shared" si="2"/>
        <v>108.9</v>
      </c>
      <c r="J25" s="17">
        <f t="shared" si="3"/>
        <v>235.8</v>
      </c>
      <c r="K25" s="74">
        <f t="shared" si="4"/>
        <v>22</v>
      </c>
      <c r="L25" s="87">
        <f t="shared" si="5"/>
        <v>366.70000000000005</v>
      </c>
    </row>
    <row r="26" spans="1:12" ht="15" x14ac:dyDescent="0.25">
      <c r="A26" s="82" t="s">
        <v>29</v>
      </c>
      <c r="B26" s="139">
        <v>98.7</v>
      </c>
      <c r="C26" s="136">
        <v>89.5</v>
      </c>
      <c r="D26" s="92">
        <v>15.8</v>
      </c>
      <c r="E26" s="8">
        <f t="shared" si="0"/>
        <v>204</v>
      </c>
      <c r="F26" s="146"/>
      <c r="G26" s="4"/>
      <c r="H26" s="15">
        <f t="shared" si="1"/>
        <v>0</v>
      </c>
      <c r="I26" s="16">
        <f t="shared" si="2"/>
        <v>98.7</v>
      </c>
      <c r="J26" s="17">
        <f t="shared" si="3"/>
        <v>89.5</v>
      </c>
      <c r="K26" s="74">
        <f t="shared" si="4"/>
        <v>15.8</v>
      </c>
      <c r="L26" s="87">
        <f t="shared" si="5"/>
        <v>204</v>
      </c>
    </row>
    <row r="27" spans="1:12" ht="15" x14ac:dyDescent="0.25">
      <c r="A27" s="82" t="s">
        <v>30</v>
      </c>
      <c r="B27" s="135">
        <v>89.3</v>
      </c>
      <c r="C27" s="136">
        <v>101.4</v>
      </c>
      <c r="D27" s="92">
        <v>11</v>
      </c>
      <c r="E27" s="8">
        <f t="shared" si="0"/>
        <v>201.7</v>
      </c>
      <c r="F27" s="146">
        <v>0.1</v>
      </c>
      <c r="G27" s="4"/>
      <c r="H27" s="15">
        <f t="shared" si="1"/>
        <v>0.1</v>
      </c>
      <c r="I27" s="16">
        <f t="shared" si="2"/>
        <v>89.3</v>
      </c>
      <c r="J27" s="17">
        <f t="shared" si="3"/>
        <v>101.5</v>
      </c>
      <c r="K27" s="74">
        <f t="shared" si="4"/>
        <v>11</v>
      </c>
      <c r="L27" s="87">
        <f t="shared" si="5"/>
        <v>201.8</v>
      </c>
    </row>
    <row r="28" spans="1:12" ht="15" x14ac:dyDescent="0.25">
      <c r="A28" s="82" t="s">
        <v>31</v>
      </c>
      <c r="B28" s="135">
        <v>96.2</v>
      </c>
      <c r="C28" s="136">
        <v>75.900000000000006</v>
      </c>
      <c r="D28" s="92">
        <v>42</v>
      </c>
      <c r="E28" s="8">
        <f t="shared" si="0"/>
        <v>214.10000000000002</v>
      </c>
      <c r="F28" s="146"/>
      <c r="G28" s="4"/>
      <c r="H28" s="15">
        <f t="shared" si="1"/>
        <v>0</v>
      </c>
      <c r="I28" s="16">
        <f t="shared" si="2"/>
        <v>96.2</v>
      </c>
      <c r="J28" s="17">
        <f t="shared" si="3"/>
        <v>75.900000000000006</v>
      </c>
      <c r="K28" s="74">
        <f t="shared" si="4"/>
        <v>42</v>
      </c>
      <c r="L28" s="87">
        <f t="shared" si="5"/>
        <v>214.10000000000002</v>
      </c>
    </row>
    <row r="29" spans="1:12" ht="15" x14ac:dyDescent="0.25">
      <c r="A29" s="82" t="s">
        <v>32</v>
      </c>
      <c r="B29" s="135">
        <v>96.2</v>
      </c>
      <c r="C29" s="136">
        <v>97.4</v>
      </c>
      <c r="D29" s="92">
        <v>5.6</v>
      </c>
      <c r="E29" s="8">
        <f t="shared" si="0"/>
        <v>199.20000000000002</v>
      </c>
      <c r="F29" s="147">
        <v>0.4</v>
      </c>
      <c r="G29" s="23"/>
      <c r="H29" s="15">
        <f t="shared" si="1"/>
        <v>0.4</v>
      </c>
      <c r="I29" s="16">
        <f t="shared" si="2"/>
        <v>96.2</v>
      </c>
      <c r="J29" s="17">
        <f t="shared" si="3"/>
        <v>97.800000000000011</v>
      </c>
      <c r="K29" s="74">
        <f t="shared" si="4"/>
        <v>5.6</v>
      </c>
      <c r="L29" s="87">
        <f t="shared" si="5"/>
        <v>199.6</v>
      </c>
    </row>
    <row r="30" spans="1:12" ht="15" x14ac:dyDescent="0.25">
      <c r="A30" s="82" t="s">
        <v>33</v>
      </c>
      <c r="B30" s="135">
        <v>109.1</v>
      </c>
      <c r="C30" s="136">
        <v>105.6</v>
      </c>
      <c r="D30" s="92">
        <v>61</v>
      </c>
      <c r="E30" s="8">
        <f t="shared" si="0"/>
        <v>275.7</v>
      </c>
      <c r="F30" s="147"/>
      <c r="G30" s="23"/>
      <c r="H30" s="15">
        <f t="shared" si="1"/>
        <v>0</v>
      </c>
      <c r="I30" s="16">
        <f t="shared" si="2"/>
        <v>109.1</v>
      </c>
      <c r="J30" s="17">
        <f t="shared" si="3"/>
        <v>105.6</v>
      </c>
      <c r="K30" s="74">
        <f t="shared" si="4"/>
        <v>61</v>
      </c>
      <c r="L30" s="87">
        <f t="shared" si="5"/>
        <v>275.7</v>
      </c>
    </row>
    <row r="31" spans="1:12" ht="15" x14ac:dyDescent="0.25">
      <c r="A31" s="82" t="s">
        <v>34</v>
      </c>
      <c r="B31" s="135">
        <v>111.9</v>
      </c>
      <c r="C31" s="23">
        <v>75</v>
      </c>
      <c r="D31" s="92">
        <v>67.8</v>
      </c>
      <c r="E31" s="8">
        <f t="shared" si="0"/>
        <v>254.7</v>
      </c>
      <c r="F31" s="147"/>
      <c r="G31" s="23"/>
      <c r="H31" s="15">
        <f t="shared" si="1"/>
        <v>0</v>
      </c>
      <c r="I31" s="16">
        <f t="shared" si="2"/>
        <v>111.9</v>
      </c>
      <c r="J31" s="17">
        <f t="shared" si="3"/>
        <v>75</v>
      </c>
      <c r="K31" s="74">
        <f t="shared" si="4"/>
        <v>67.8</v>
      </c>
      <c r="L31" s="87">
        <f t="shared" si="5"/>
        <v>254.7</v>
      </c>
    </row>
    <row r="32" spans="1:12" ht="30" x14ac:dyDescent="0.2">
      <c r="A32" s="82" t="s">
        <v>35</v>
      </c>
      <c r="B32" s="135">
        <v>101.8</v>
      </c>
      <c r="C32" s="157">
        <v>128.5</v>
      </c>
      <c r="D32" s="92">
        <v>60</v>
      </c>
      <c r="E32" s="8">
        <f t="shared" si="0"/>
        <v>290.3</v>
      </c>
      <c r="F32" s="158"/>
      <c r="G32" s="157"/>
      <c r="H32" s="15">
        <f t="shared" si="1"/>
        <v>0</v>
      </c>
      <c r="I32" s="64">
        <f t="shared" si="2"/>
        <v>101.8</v>
      </c>
      <c r="J32" s="130">
        <f t="shared" si="3"/>
        <v>128.5</v>
      </c>
      <c r="K32" s="131">
        <f t="shared" si="4"/>
        <v>60</v>
      </c>
      <c r="L32" s="132">
        <f t="shared" si="5"/>
        <v>290.3</v>
      </c>
    </row>
    <row r="33" spans="1:21" ht="15" x14ac:dyDescent="0.25">
      <c r="A33" s="82" t="s">
        <v>36</v>
      </c>
      <c r="B33" s="135">
        <v>104</v>
      </c>
      <c r="C33" s="23">
        <v>98.7</v>
      </c>
      <c r="D33" s="92">
        <v>102</v>
      </c>
      <c r="E33" s="8">
        <f t="shared" si="0"/>
        <v>304.7</v>
      </c>
      <c r="F33" s="147"/>
      <c r="G33" s="23"/>
      <c r="H33" s="15">
        <f t="shared" si="1"/>
        <v>0</v>
      </c>
      <c r="I33" s="16">
        <f t="shared" si="2"/>
        <v>104</v>
      </c>
      <c r="J33" s="17">
        <f t="shared" si="3"/>
        <v>98.7</v>
      </c>
      <c r="K33" s="74">
        <f t="shared" si="4"/>
        <v>102</v>
      </c>
      <c r="L33" s="87">
        <f t="shared" si="5"/>
        <v>304.7</v>
      </c>
    </row>
    <row r="34" spans="1:21" ht="15.75" thickBot="1" x14ac:dyDescent="0.3">
      <c r="A34" s="83" t="s">
        <v>37</v>
      </c>
      <c r="B34" s="140">
        <v>120.6</v>
      </c>
      <c r="C34" s="24">
        <v>119.8</v>
      </c>
      <c r="D34" s="94">
        <v>23</v>
      </c>
      <c r="E34" s="8">
        <f t="shared" si="0"/>
        <v>263.39999999999998</v>
      </c>
      <c r="F34" s="148">
        <v>6</v>
      </c>
      <c r="G34" s="24"/>
      <c r="H34" s="19">
        <f t="shared" si="1"/>
        <v>6</v>
      </c>
      <c r="I34" s="16">
        <f t="shared" si="2"/>
        <v>120.6</v>
      </c>
      <c r="J34" s="58">
        <f t="shared" si="3"/>
        <v>125.8</v>
      </c>
      <c r="K34" s="74">
        <f t="shared" si="4"/>
        <v>23</v>
      </c>
      <c r="L34" s="87">
        <f t="shared" si="5"/>
        <v>269.39999999999998</v>
      </c>
    </row>
    <row r="35" spans="1:21" ht="15.75" thickBot="1" x14ac:dyDescent="0.3">
      <c r="A35" s="26" t="s">
        <v>3</v>
      </c>
      <c r="B35" s="141">
        <f>SUM(B10:B34)</f>
        <v>2574.3000000000002</v>
      </c>
      <c r="C35" s="142">
        <f>SUM(C10:C34)</f>
        <v>2725.3</v>
      </c>
      <c r="D35" s="142">
        <f>SUM(D10:D34)</f>
        <v>917.99999999999989</v>
      </c>
      <c r="E35" s="150">
        <f t="shared" si="0"/>
        <v>6217.6</v>
      </c>
      <c r="F35" s="89">
        <f>SUM(F10:F34)</f>
        <v>41.3</v>
      </c>
      <c r="G35" s="20">
        <f>SUM(G10:G34)</f>
        <v>2.1</v>
      </c>
      <c r="H35" s="143">
        <f>SUM(H10:H34)</f>
        <v>43.400000000000006</v>
      </c>
      <c r="I35" s="89">
        <f t="shared" si="2"/>
        <v>2574.3000000000002</v>
      </c>
      <c r="J35" s="129">
        <f>C35+F35</f>
        <v>2766.6000000000004</v>
      </c>
      <c r="K35" s="85">
        <f>SUM(K10:K34)</f>
        <v>920.09999999999991</v>
      </c>
      <c r="L35" s="86">
        <f>SUM(L10:L34)</f>
        <v>6261</v>
      </c>
    </row>
    <row r="37" spans="1:21" ht="15.75" x14ac:dyDescent="0.25">
      <c r="C37" s="28" t="s">
        <v>46</v>
      </c>
    </row>
    <row r="39" spans="1:21" ht="15.75" x14ac:dyDescent="0.25">
      <c r="A39" s="28"/>
      <c r="B39" s="28"/>
      <c r="C39" s="28"/>
      <c r="D39" s="28"/>
      <c r="E39" s="28"/>
      <c r="F39" s="28"/>
      <c r="H39" s="29"/>
      <c r="I39" s="29"/>
      <c r="J39" s="29"/>
    </row>
    <row r="42" spans="1:21" ht="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Q42" s="2"/>
      <c r="R42" s="2"/>
      <c r="S42" s="2"/>
      <c r="T42" s="1"/>
      <c r="U42" s="1"/>
    </row>
  </sheetData>
  <mergeCells count="16">
    <mergeCell ref="A5:L5"/>
    <mergeCell ref="A7:A9"/>
    <mergeCell ref="B7:E7"/>
    <mergeCell ref="F7:H7"/>
    <mergeCell ref="I7:L7"/>
    <mergeCell ref="B8:B9"/>
    <mergeCell ref="C8:C9"/>
    <mergeCell ref="D8:D9"/>
    <mergeCell ref="E8:E9"/>
    <mergeCell ref="J8:J9"/>
    <mergeCell ref="K8:K9"/>
    <mergeCell ref="L8:L9"/>
    <mergeCell ref="F8:F9"/>
    <mergeCell ref="G8:G9"/>
    <mergeCell ref="H8:H9"/>
    <mergeCell ref="I8:I9"/>
  </mergeCells>
  <phoneticPr fontId="15" type="noConversion"/>
  <pageMargins left="0.11811023622047245" right="0.11811023622047245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2 priedas</vt:lpstr>
      <vt:lpstr>2.1 priedas</vt:lpstr>
      <vt:lpstr>2.2 priedas</vt:lpstr>
    </vt:vector>
  </TitlesOfParts>
  <Company>krs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</dc:creator>
  <cp:lastModifiedBy>Dalia Kupratienė</cp:lastModifiedBy>
  <cp:lastPrinted>2019-01-22T09:09:01Z</cp:lastPrinted>
  <dcterms:created xsi:type="dcterms:W3CDTF">2007-01-22T14:34:42Z</dcterms:created>
  <dcterms:modified xsi:type="dcterms:W3CDTF">2019-01-22T12:53:28Z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bbisDVSAttachmentId">
    <vt:lpwstr>51c4b8e4-bbac-4501-b0eb-fb11695aa36e</vt:lpwstr>
  </property>
</Properties>
</file>