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liam\Desktop\Dokumentai (ne tinkle)\TARYBA-sprendimai\2022\2022-10-27 GV 2022-2024 planas\2022-10-27  GV planas 1\"/>
    </mc:Choice>
  </mc:AlternateContent>
  <xr:revisionPtr revIDLastSave="0" documentId="13_ncr:1_{B74EEC3C-9490-4B91-9281-6EB9D6C5E899}" xr6:coauthVersionLast="47" xr6:coauthVersionMax="47" xr10:uidLastSave="{00000000-0000-0000-0000-000000000000}"/>
  <bookViews>
    <workbookView xWindow="-120" yWindow="-120" windowWidth="29040" windowHeight="15840" xr2:uid="{C4C87FEF-E57B-46F0-9204-7135AF78884A}"/>
  </bookViews>
  <sheets>
    <sheet name="Planas_2022 2024_20221010" sheetId="1" r:id="rId1"/>
    <sheet name="Planas 2022_ 2024 ir 2025_2027" sheetId="2" r:id="rId2"/>
  </sheets>
  <definedNames>
    <definedName name="_xlnm._FilterDatabase" localSheetId="1" hidden="1">'Planas 2022_ 2024 ir 2025_2027'!$B$11:$X$297</definedName>
    <definedName name="_xlnm._FilterDatabase" localSheetId="0" hidden="1">'Planas_2022 2024_20221010'!$A$11:$S$297</definedName>
    <definedName name="_xlnm.Print_Area" localSheetId="1">'Planas 2022_ 2024 ir 2025_2027'!$B$1:$T$299</definedName>
    <definedName name="_xlnm.Print_Area" localSheetId="0">'Planas_2022 2024_20221010'!$A$1:$S$298</definedName>
    <definedName name="_xlnm.Print_Titles" localSheetId="1">'Planas 2022_ 2024 ir 2025_2027'!$8:$9</definedName>
    <definedName name="_xlnm.Print_Titles" localSheetId="0">'Planas_2022 2024_20221010'!$8:$9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18" i="2" l="1"/>
  <c r="W297" i="2"/>
  <c r="V297" i="2"/>
  <c r="U297" i="2"/>
  <c r="W296" i="2"/>
  <c r="V296" i="2"/>
  <c r="U296" i="2"/>
  <c r="W295" i="2"/>
  <c r="V295" i="2"/>
  <c r="U295" i="2"/>
  <c r="W294" i="2"/>
  <c r="V294" i="2"/>
  <c r="U294" i="2"/>
  <c r="W293" i="2"/>
  <c r="V293" i="2"/>
  <c r="U293" i="2"/>
  <c r="W292" i="2"/>
  <c r="V292" i="2"/>
  <c r="U292" i="2"/>
  <c r="W291" i="2"/>
  <c r="V291" i="2"/>
  <c r="U291" i="2"/>
  <c r="W290" i="2"/>
  <c r="V290" i="2"/>
  <c r="U290" i="2"/>
  <c r="W289" i="2"/>
  <c r="V289" i="2"/>
  <c r="U289" i="2"/>
  <c r="W288" i="2"/>
  <c r="V288" i="2"/>
  <c r="U288" i="2"/>
  <c r="W287" i="2"/>
  <c r="V287" i="2"/>
  <c r="U287" i="2"/>
  <c r="W286" i="2"/>
  <c r="V286" i="2"/>
  <c r="U286" i="2"/>
  <c r="W285" i="2"/>
  <c r="V285" i="2"/>
  <c r="U285" i="2"/>
  <c r="W284" i="2"/>
  <c r="V284" i="2"/>
  <c r="U284" i="2"/>
  <c r="W283" i="2"/>
  <c r="V283" i="2"/>
  <c r="U283" i="2"/>
  <c r="W282" i="2"/>
  <c r="V282" i="2"/>
  <c r="U282" i="2"/>
  <c r="W281" i="2"/>
  <c r="V281" i="2"/>
  <c r="U281" i="2"/>
  <c r="W280" i="2"/>
  <c r="V280" i="2"/>
  <c r="U280" i="2"/>
  <c r="W279" i="2"/>
  <c r="V279" i="2"/>
  <c r="U279" i="2"/>
  <c r="W278" i="2"/>
  <c r="V278" i="2"/>
  <c r="U278" i="2"/>
  <c r="W277" i="2"/>
  <c r="V277" i="2"/>
  <c r="U277" i="2"/>
  <c r="W276" i="2"/>
  <c r="V276" i="2"/>
  <c r="U276" i="2"/>
  <c r="W275" i="2"/>
  <c r="V275" i="2"/>
  <c r="U275" i="2"/>
  <c r="W274" i="2"/>
  <c r="V274" i="2"/>
  <c r="U274" i="2"/>
  <c r="W273" i="2"/>
  <c r="V273" i="2"/>
  <c r="U273" i="2"/>
  <c r="W272" i="2"/>
  <c r="V272" i="2"/>
  <c r="U272" i="2"/>
  <c r="W271" i="2"/>
  <c r="V271" i="2"/>
  <c r="U271" i="2"/>
  <c r="W270" i="2"/>
  <c r="V270" i="2"/>
  <c r="U270" i="2"/>
  <c r="W269" i="2"/>
  <c r="V269" i="2"/>
  <c r="U269" i="2"/>
  <c r="W268" i="2"/>
  <c r="V268" i="2"/>
  <c r="U268" i="2"/>
  <c r="W267" i="2"/>
  <c r="V267" i="2"/>
  <c r="U267" i="2"/>
  <c r="W266" i="2"/>
  <c r="V266" i="2"/>
  <c r="U266" i="2"/>
  <c r="W265" i="2"/>
  <c r="V265" i="2"/>
  <c r="U265" i="2"/>
  <c r="W264" i="2"/>
  <c r="V264" i="2"/>
  <c r="U264" i="2"/>
  <c r="W263" i="2"/>
  <c r="V263" i="2"/>
  <c r="U263" i="2"/>
  <c r="W262" i="2"/>
  <c r="V262" i="2"/>
  <c r="U262" i="2"/>
  <c r="W261" i="2"/>
  <c r="V261" i="2"/>
  <c r="U261" i="2"/>
  <c r="W260" i="2"/>
  <c r="V260" i="2"/>
  <c r="U260" i="2"/>
  <c r="W259" i="2"/>
  <c r="V259" i="2"/>
  <c r="U259" i="2"/>
  <c r="W258" i="2"/>
  <c r="V258" i="2"/>
  <c r="U258" i="2"/>
  <c r="W257" i="2"/>
  <c r="V257" i="2"/>
  <c r="U257" i="2"/>
  <c r="W256" i="2"/>
  <c r="V256" i="2"/>
  <c r="U256" i="2"/>
  <c r="W255" i="2"/>
  <c r="V255" i="2"/>
  <c r="U255" i="2"/>
  <c r="W254" i="2"/>
  <c r="V254" i="2"/>
  <c r="U254" i="2"/>
  <c r="W253" i="2"/>
  <c r="V253" i="2"/>
  <c r="U253" i="2"/>
  <c r="W252" i="2"/>
  <c r="V252" i="2"/>
  <c r="U252" i="2"/>
  <c r="W251" i="2"/>
  <c r="V251" i="2"/>
  <c r="U251" i="2"/>
  <c r="W250" i="2"/>
  <c r="V250" i="2"/>
  <c r="U250" i="2"/>
  <c r="W249" i="2"/>
  <c r="V249" i="2"/>
  <c r="U249" i="2"/>
  <c r="W248" i="2"/>
  <c r="V248" i="2"/>
  <c r="U248" i="2"/>
  <c r="W247" i="2"/>
  <c r="V247" i="2"/>
  <c r="U247" i="2"/>
  <c r="W246" i="2"/>
  <c r="V246" i="2"/>
  <c r="U246" i="2"/>
  <c r="W245" i="2"/>
  <c r="V245" i="2"/>
  <c r="U245" i="2"/>
  <c r="W244" i="2"/>
  <c r="V244" i="2"/>
  <c r="U244" i="2"/>
  <c r="W243" i="2"/>
  <c r="V243" i="2"/>
  <c r="U243" i="2"/>
  <c r="W242" i="2"/>
  <c r="V242" i="2"/>
  <c r="U242" i="2"/>
  <c r="W241" i="2"/>
  <c r="V241" i="2"/>
  <c r="U241" i="2"/>
  <c r="W240" i="2"/>
  <c r="V240" i="2"/>
  <c r="U240" i="2"/>
  <c r="W239" i="2"/>
  <c r="V239" i="2"/>
  <c r="U239" i="2"/>
  <c r="W238" i="2"/>
  <c r="V238" i="2"/>
  <c r="U238" i="2"/>
  <c r="W237" i="2"/>
  <c r="V237" i="2"/>
  <c r="U237" i="2"/>
  <c r="W236" i="2"/>
  <c r="V236" i="2"/>
  <c r="U236" i="2"/>
  <c r="W235" i="2"/>
  <c r="V235" i="2"/>
  <c r="U235" i="2"/>
  <c r="W234" i="2"/>
  <c r="V234" i="2"/>
  <c r="U234" i="2"/>
  <c r="W233" i="2"/>
  <c r="V233" i="2"/>
  <c r="U233" i="2"/>
  <c r="W232" i="2"/>
  <c r="V232" i="2"/>
  <c r="U232" i="2"/>
  <c r="W231" i="2"/>
  <c r="V231" i="2"/>
  <c r="U231" i="2"/>
  <c r="W230" i="2"/>
  <c r="V230" i="2"/>
  <c r="U230" i="2"/>
  <c r="W229" i="2"/>
  <c r="V229" i="2"/>
  <c r="U229" i="2"/>
  <c r="W228" i="2"/>
  <c r="V228" i="2"/>
  <c r="U228" i="2"/>
  <c r="W227" i="2"/>
  <c r="V227" i="2"/>
  <c r="U227" i="2"/>
  <c r="W226" i="2"/>
  <c r="V226" i="2"/>
  <c r="U226" i="2"/>
  <c r="W225" i="2"/>
  <c r="V225" i="2"/>
  <c r="U225" i="2"/>
  <c r="W224" i="2"/>
  <c r="V224" i="2"/>
  <c r="U224" i="2"/>
  <c r="W223" i="2"/>
  <c r="V223" i="2"/>
  <c r="U223" i="2"/>
  <c r="W222" i="2"/>
  <c r="V222" i="2"/>
  <c r="U222" i="2"/>
  <c r="W221" i="2"/>
  <c r="V221" i="2"/>
  <c r="U221" i="2"/>
  <c r="W220" i="2"/>
  <c r="V220" i="2"/>
  <c r="U220" i="2"/>
  <c r="W219" i="2"/>
  <c r="V219" i="2"/>
  <c r="U219" i="2"/>
  <c r="W218" i="2"/>
  <c r="V218" i="2"/>
  <c r="U218" i="2"/>
  <c r="W217" i="2"/>
  <c r="V217" i="2"/>
  <c r="U217" i="2"/>
  <c r="W216" i="2"/>
  <c r="V216" i="2"/>
  <c r="U216" i="2"/>
  <c r="W215" i="2"/>
  <c r="V215" i="2"/>
  <c r="U215" i="2"/>
  <c r="W214" i="2"/>
  <c r="V214" i="2"/>
  <c r="U214" i="2"/>
  <c r="W213" i="2"/>
  <c r="V213" i="2"/>
  <c r="U213" i="2"/>
  <c r="W212" i="2"/>
  <c r="V212" i="2"/>
  <c r="U212" i="2"/>
  <c r="W211" i="2"/>
  <c r="V211" i="2"/>
  <c r="U211" i="2"/>
  <c r="W210" i="2"/>
  <c r="V210" i="2"/>
  <c r="U210" i="2"/>
  <c r="W209" i="2"/>
  <c r="V209" i="2"/>
  <c r="U209" i="2"/>
  <c r="W208" i="2"/>
  <c r="V208" i="2"/>
  <c r="U208" i="2"/>
  <c r="W207" i="2"/>
  <c r="V207" i="2"/>
  <c r="U207" i="2"/>
  <c r="W206" i="2"/>
  <c r="V206" i="2"/>
  <c r="U206" i="2"/>
  <c r="W205" i="2"/>
  <c r="V205" i="2"/>
  <c r="U205" i="2"/>
  <c r="W204" i="2"/>
  <c r="V204" i="2"/>
  <c r="U204" i="2"/>
  <c r="W203" i="2"/>
  <c r="W318" i="2" s="1"/>
  <c r="V203" i="2"/>
  <c r="V318" i="2" s="1"/>
  <c r="U203" i="2"/>
  <c r="U318" i="2" s="1"/>
  <c r="W202" i="2"/>
  <c r="V202" i="2"/>
  <c r="U202" i="2"/>
  <c r="W200" i="2"/>
  <c r="V200" i="2"/>
  <c r="U200" i="2"/>
  <c r="W199" i="2"/>
  <c r="V199" i="2"/>
  <c r="U199" i="2"/>
  <c r="W198" i="2"/>
  <c r="V198" i="2"/>
  <c r="U198" i="2"/>
  <c r="W197" i="2"/>
  <c r="V197" i="2"/>
  <c r="U197" i="2"/>
  <c r="W196" i="2"/>
  <c r="V196" i="2"/>
  <c r="U196" i="2"/>
  <c r="W195" i="2"/>
  <c r="V195" i="2"/>
  <c r="U195" i="2"/>
  <c r="W194" i="2"/>
  <c r="V194" i="2"/>
  <c r="U194" i="2"/>
  <c r="W193" i="2"/>
  <c r="V193" i="2"/>
  <c r="U193" i="2"/>
  <c r="W192" i="2"/>
  <c r="V192" i="2"/>
  <c r="U192" i="2"/>
  <c r="W191" i="2"/>
  <c r="V191" i="2"/>
  <c r="U191" i="2"/>
  <c r="W190" i="2"/>
  <c r="V190" i="2"/>
  <c r="U190" i="2"/>
  <c r="W189" i="2"/>
  <c r="V189" i="2"/>
  <c r="U189" i="2"/>
  <c r="W188" i="2"/>
  <c r="V188" i="2"/>
  <c r="U188" i="2"/>
  <c r="W187" i="2"/>
  <c r="V187" i="2"/>
  <c r="U187" i="2"/>
  <c r="W186" i="2"/>
  <c r="V186" i="2"/>
  <c r="U186" i="2"/>
  <c r="W185" i="2"/>
  <c r="V185" i="2"/>
  <c r="U185" i="2"/>
  <c r="W184" i="2"/>
  <c r="V184" i="2"/>
  <c r="U184" i="2"/>
  <c r="W183" i="2"/>
  <c r="V183" i="2"/>
  <c r="U183" i="2"/>
  <c r="W182" i="2"/>
  <c r="V182" i="2"/>
  <c r="U182" i="2"/>
  <c r="W181" i="2"/>
  <c r="V181" i="2"/>
  <c r="U181" i="2"/>
  <c r="W180" i="2"/>
  <c r="V180" i="2"/>
  <c r="U180" i="2"/>
  <c r="W179" i="2"/>
  <c r="V179" i="2"/>
  <c r="U179" i="2"/>
  <c r="W178" i="2"/>
  <c r="V178" i="2"/>
  <c r="U178" i="2"/>
  <c r="W177" i="2"/>
  <c r="V177" i="2"/>
  <c r="U177" i="2"/>
  <c r="W176" i="2"/>
  <c r="V176" i="2"/>
  <c r="U176" i="2"/>
  <c r="W175" i="2"/>
  <c r="V175" i="2"/>
  <c r="U175" i="2"/>
  <c r="W174" i="2"/>
  <c r="V174" i="2"/>
  <c r="U174" i="2"/>
  <c r="W173" i="2"/>
  <c r="V173" i="2"/>
  <c r="U173" i="2"/>
  <c r="W172" i="2"/>
  <c r="V172" i="2"/>
  <c r="U172" i="2"/>
  <c r="W171" i="2"/>
  <c r="V171" i="2"/>
  <c r="U171" i="2"/>
  <c r="W170" i="2"/>
  <c r="V170" i="2"/>
  <c r="U170" i="2"/>
  <c r="W169" i="2"/>
  <c r="V169" i="2"/>
  <c r="U169" i="2"/>
  <c r="W168" i="2"/>
  <c r="V168" i="2"/>
  <c r="U168" i="2"/>
  <c r="W167" i="2"/>
  <c r="V167" i="2"/>
  <c r="U167" i="2"/>
  <c r="W166" i="2"/>
  <c r="W308" i="2" s="1"/>
  <c r="V166" i="2"/>
  <c r="V308" i="2" s="1"/>
  <c r="U166" i="2"/>
  <c r="U308" i="2" s="1"/>
  <c r="W20" i="2"/>
  <c r="V20" i="2"/>
  <c r="U20" i="2"/>
  <c r="W13" i="2"/>
  <c r="V13" i="2"/>
  <c r="U13" i="2"/>
  <c r="D13" i="2"/>
  <c r="W162" i="2"/>
  <c r="V162" i="2"/>
  <c r="U162" i="2"/>
  <c r="D162" i="2"/>
  <c r="W161" i="2"/>
  <c r="V161" i="2"/>
  <c r="U161" i="2"/>
  <c r="W156" i="2"/>
  <c r="V156" i="2"/>
  <c r="U156" i="2"/>
  <c r="W155" i="2"/>
  <c r="V155" i="2"/>
  <c r="U155" i="2"/>
  <c r="W145" i="2"/>
  <c r="V145" i="2"/>
  <c r="U145" i="2"/>
  <c r="U319" i="2" l="1"/>
  <c r="V319" i="2"/>
  <c r="W319" i="2"/>
  <c r="U309" i="2"/>
  <c r="V314" i="2"/>
  <c r="W312" i="2"/>
  <c r="V315" i="2"/>
  <c r="W310" i="2"/>
  <c r="U317" i="2"/>
  <c r="U315" i="2"/>
  <c r="U316" i="2"/>
  <c r="V312" i="2"/>
  <c r="U303" i="2"/>
  <c r="V317" i="2"/>
  <c r="W317" i="2"/>
  <c r="V316" i="2"/>
  <c r="W316" i="2"/>
  <c r="W315" i="2"/>
  <c r="U313" i="2"/>
  <c r="W314" i="2"/>
  <c r="U314" i="2"/>
  <c r="V313" i="2"/>
  <c r="U311" i="2"/>
  <c r="U312" i="2"/>
  <c r="W313" i="2"/>
  <c r="U310" i="2"/>
  <c r="V311" i="2"/>
  <c r="W311" i="2"/>
  <c r="V310" i="2"/>
  <c r="W309" i="2"/>
  <c r="W306" i="2"/>
  <c r="V307" i="2"/>
  <c r="U307" i="2"/>
  <c r="V309" i="2"/>
  <c r="V303" i="2"/>
  <c r="U306" i="2"/>
  <c r="W307" i="2"/>
  <c r="V306" i="2"/>
  <c r="W305" i="2"/>
  <c r="V304" i="2"/>
  <c r="U304" i="2"/>
  <c r="V305" i="2"/>
  <c r="U305" i="2"/>
  <c r="W303" i="2"/>
  <c r="W304" i="2"/>
  <c r="V302" i="2"/>
  <c r="V301" i="2"/>
  <c r="U302" i="2"/>
  <c r="W302" i="2"/>
  <c r="W301" i="2"/>
  <c r="U301" i="2"/>
  <c r="U164" i="2"/>
  <c r="V164" i="2"/>
  <c r="W164" i="2"/>
  <c r="V320" i="2" l="1"/>
  <c r="W320" i="2"/>
  <c r="U320" i="2"/>
  <c r="W144" i="2"/>
  <c r="V144" i="2"/>
  <c r="U144" i="2"/>
  <c r="W83" i="2"/>
  <c r="V83" i="2"/>
  <c r="U83" i="2"/>
  <c r="D83" i="2"/>
  <c r="W28" i="2"/>
  <c r="V28" i="2"/>
  <c r="U28" i="2"/>
  <c r="W82" i="2"/>
  <c r="V82" i="2"/>
  <c r="U82" i="2"/>
  <c r="W27" i="2" l="1"/>
  <c r="W10" i="2" s="1"/>
  <c r="W7" i="2" s="1"/>
  <c r="V27" i="2"/>
  <c r="V10" i="2" s="1"/>
  <c r="V7" i="2" s="1"/>
  <c r="U27" i="2"/>
  <c r="U10" i="2" s="1"/>
  <c r="U7" i="2" s="1"/>
  <c r="R297" i="2"/>
  <c r="Q297" i="2"/>
  <c r="P297" i="2"/>
  <c r="O297" i="2"/>
  <c r="M297" i="2"/>
  <c r="L297" i="2"/>
  <c r="K297" i="2"/>
  <c r="J297" i="2"/>
  <c r="H297" i="2"/>
  <c r="G297" i="2"/>
  <c r="F297" i="2"/>
  <c r="E297" i="2"/>
  <c r="D297" i="2"/>
  <c r="R296" i="2"/>
  <c r="Q296" i="2"/>
  <c r="P296" i="2"/>
  <c r="O296" i="2"/>
  <c r="M296" i="2"/>
  <c r="L296" i="2"/>
  <c r="K296" i="2"/>
  <c r="J296" i="2"/>
  <c r="H296" i="2"/>
  <c r="G296" i="2"/>
  <c r="F296" i="2"/>
  <c r="E296" i="2"/>
  <c r="D296" i="2"/>
  <c r="R295" i="2"/>
  <c r="Q295" i="2"/>
  <c r="P295" i="2"/>
  <c r="O295" i="2"/>
  <c r="M295" i="2"/>
  <c r="L295" i="2"/>
  <c r="K295" i="2"/>
  <c r="J295" i="2"/>
  <c r="H295" i="2"/>
  <c r="G295" i="2"/>
  <c r="F295" i="2"/>
  <c r="E295" i="2"/>
  <c r="D295" i="2"/>
  <c r="R294" i="2"/>
  <c r="Q294" i="2"/>
  <c r="P294" i="2"/>
  <c r="O294" i="2"/>
  <c r="M294" i="2"/>
  <c r="L294" i="2"/>
  <c r="K294" i="2"/>
  <c r="J294" i="2"/>
  <c r="H294" i="2"/>
  <c r="G294" i="2"/>
  <c r="F294" i="2"/>
  <c r="E294" i="2"/>
  <c r="D294" i="2"/>
  <c r="R293" i="2"/>
  <c r="Q293" i="2"/>
  <c r="P293" i="2"/>
  <c r="O293" i="2"/>
  <c r="M293" i="2"/>
  <c r="L293" i="2"/>
  <c r="K293" i="2"/>
  <c r="J293" i="2"/>
  <c r="H293" i="2"/>
  <c r="G293" i="2"/>
  <c r="F293" i="2"/>
  <c r="E293" i="2"/>
  <c r="D293" i="2"/>
  <c r="R292" i="2"/>
  <c r="Q292" i="2"/>
  <c r="P292" i="2"/>
  <c r="O292" i="2"/>
  <c r="M292" i="2"/>
  <c r="L292" i="2"/>
  <c r="K292" i="2"/>
  <c r="J292" i="2"/>
  <c r="H292" i="2"/>
  <c r="G292" i="2"/>
  <c r="F292" i="2"/>
  <c r="E292" i="2"/>
  <c r="D292" i="2"/>
  <c r="R291" i="2"/>
  <c r="Q291" i="2"/>
  <c r="P291" i="2"/>
  <c r="O291" i="2"/>
  <c r="M291" i="2"/>
  <c r="L291" i="2"/>
  <c r="K291" i="2"/>
  <c r="J291" i="2"/>
  <c r="H291" i="2"/>
  <c r="G291" i="2"/>
  <c r="F291" i="2"/>
  <c r="E291" i="2"/>
  <c r="D291" i="2"/>
  <c r="R290" i="2"/>
  <c r="Q290" i="2"/>
  <c r="P290" i="2"/>
  <c r="O290" i="2"/>
  <c r="M290" i="2"/>
  <c r="L290" i="2"/>
  <c r="K290" i="2"/>
  <c r="J290" i="2"/>
  <c r="H290" i="2"/>
  <c r="G290" i="2"/>
  <c r="F290" i="2"/>
  <c r="E290" i="2"/>
  <c r="D290" i="2"/>
  <c r="R289" i="2"/>
  <c r="Q289" i="2"/>
  <c r="P289" i="2"/>
  <c r="O289" i="2"/>
  <c r="M289" i="2"/>
  <c r="L289" i="2"/>
  <c r="K289" i="2"/>
  <c r="J289" i="2"/>
  <c r="H289" i="2"/>
  <c r="G289" i="2"/>
  <c r="F289" i="2"/>
  <c r="E289" i="2"/>
  <c r="D289" i="2"/>
  <c r="R288" i="2"/>
  <c r="Q288" i="2"/>
  <c r="P288" i="2"/>
  <c r="O288" i="2"/>
  <c r="M288" i="2"/>
  <c r="L288" i="2"/>
  <c r="K288" i="2"/>
  <c r="J288" i="2"/>
  <c r="H288" i="2"/>
  <c r="G288" i="2"/>
  <c r="F288" i="2"/>
  <c r="E288" i="2"/>
  <c r="D288" i="2"/>
  <c r="R287" i="2"/>
  <c r="Q287" i="2"/>
  <c r="P287" i="2"/>
  <c r="O287" i="2"/>
  <c r="M287" i="2"/>
  <c r="L287" i="2"/>
  <c r="K287" i="2"/>
  <c r="J287" i="2"/>
  <c r="H287" i="2"/>
  <c r="G287" i="2"/>
  <c r="F287" i="2"/>
  <c r="E287" i="2"/>
  <c r="D287" i="2"/>
  <c r="R286" i="2"/>
  <c r="Q286" i="2"/>
  <c r="P286" i="2"/>
  <c r="O286" i="2"/>
  <c r="M286" i="2"/>
  <c r="L286" i="2"/>
  <c r="K286" i="2"/>
  <c r="J286" i="2"/>
  <c r="H286" i="2"/>
  <c r="G286" i="2"/>
  <c r="F286" i="2"/>
  <c r="E286" i="2"/>
  <c r="D286" i="2"/>
  <c r="R285" i="2"/>
  <c r="Q285" i="2"/>
  <c r="P285" i="2"/>
  <c r="O285" i="2"/>
  <c r="M285" i="2"/>
  <c r="L285" i="2"/>
  <c r="K285" i="2"/>
  <c r="J285" i="2"/>
  <c r="H285" i="2"/>
  <c r="G285" i="2"/>
  <c r="F285" i="2"/>
  <c r="E285" i="2"/>
  <c r="D285" i="2"/>
  <c r="R284" i="2"/>
  <c r="Q284" i="2"/>
  <c r="P284" i="2"/>
  <c r="O284" i="2"/>
  <c r="M284" i="2"/>
  <c r="L284" i="2"/>
  <c r="K284" i="2"/>
  <c r="J284" i="2"/>
  <c r="H284" i="2"/>
  <c r="G284" i="2"/>
  <c r="F284" i="2"/>
  <c r="E284" i="2"/>
  <c r="D284" i="2"/>
  <c r="R283" i="2"/>
  <c r="Q283" i="2"/>
  <c r="P283" i="2"/>
  <c r="O283" i="2"/>
  <c r="M283" i="2"/>
  <c r="L283" i="2"/>
  <c r="K283" i="2"/>
  <c r="J283" i="2"/>
  <c r="H283" i="2"/>
  <c r="G283" i="2"/>
  <c r="F283" i="2"/>
  <c r="E283" i="2"/>
  <c r="D283" i="2"/>
  <c r="R282" i="2"/>
  <c r="Q282" i="2"/>
  <c r="P282" i="2"/>
  <c r="O282" i="2"/>
  <c r="M282" i="2"/>
  <c r="L282" i="2"/>
  <c r="K282" i="2"/>
  <c r="J282" i="2"/>
  <c r="H282" i="2"/>
  <c r="G282" i="2"/>
  <c r="F282" i="2"/>
  <c r="E282" i="2"/>
  <c r="D282" i="2"/>
  <c r="R281" i="2"/>
  <c r="Q281" i="2"/>
  <c r="P281" i="2"/>
  <c r="O281" i="2"/>
  <c r="M281" i="2"/>
  <c r="L281" i="2"/>
  <c r="K281" i="2"/>
  <c r="J281" i="2"/>
  <c r="H281" i="2"/>
  <c r="G281" i="2"/>
  <c r="F281" i="2"/>
  <c r="E281" i="2"/>
  <c r="R280" i="2"/>
  <c r="Q280" i="2"/>
  <c r="P280" i="2"/>
  <c r="O280" i="2"/>
  <c r="M280" i="2"/>
  <c r="L280" i="2"/>
  <c r="K280" i="2"/>
  <c r="J280" i="2"/>
  <c r="H280" i="2"/>
  <c r="G280" i="2"/>
  <c r="F280" i="2"/>
  <c r="E280" i="2"/>
  <c r="D280" i="2"/>
  <c r="R279" i="2"/>
  <c r="Q279" i="2"/>
  <c r="P279" i="2"/>
  <c r="O279" i="2"/>
  <c r="M279" i="2"/>
  <c r="L279" i="2"/>
  <c r="K279" i="2"/>
  <c r="J279" i="2"/>
  <c r="H279" i="2"/>
  <c r="G279" i="2"/>
  <c r="F279" i="2"/>
  <c r="E279" i="2"/>
  <c r="D279" i="2"/>
  <c r="R278" i="2"/>
  <c r="Q278" i="2"/>
  <c r="P278" i="2"/>
  <c r="O278" i="2"/>
  <c r="M278" i="2"/>
  <c r="L278" i="2"/>
  <c r="K278" i="2"/>
  <c r="J278" i="2"/>
  <c r="H278" i="2"/>
  <c r="G278" i="2"/>
  <c r="F278" i="2"/>
  <c r="E278" i="2"/>
  <c r="D278" i="2"/>
  <c r="R277" i="2"/>
  <c r="Q277" i="2"/>
  <c r="P277" i="2"/>
  <c r="O277" i="2"/>
  <c r="M277" i="2"/>
  <c r="L277" i="2"/>
  <c r="K277" i="2"/>
  <c r="J277" i="2"/>
  <c r="H277" i="2"/>
  <c r="G277" i="2"/>
  <c r="F277" i="2"/>
  <c r="E277" i="2"/>
  <c r="D277" i="2"/>
  <c r="R276" i="2"/>
  <c r="Q276" i="2"/>
  <c r="P276" i="2"/>
  <c r="O276" i="2"/>
  <c r="M276" i="2"/>
  <c r="L276" i="2"/>
  <c r="K276" i="2"/>
  <c r="J276" i="2"/>
  <c r="H276" i="2"/>
  <c r="G276" i="2"/>
  <c r="F276" i="2"/>
  <c r="E276" i="2"/>
  <c r="D276" i="2"/>
  <c r="R275" i="2"/>
  <c r="Q275" i="2"/>
  <c r="P275" i="2"/>
  <c r="O275" i="2"/>
  <c r="M275" i="2"/>
  <c r="L275" i="2"/>
  <c r="K275" i="2"/>
  <c r="J275" i="2"/>
  <c r="H275" i="2"/>
  <c r="G275" i="2"/>
  <c r="F275" i="2"/>
  <c r="E275" i="2"/>
  <c r="D275" i="2"/>
  <c r="R274" i="2"/>
  <c r="Q274" i="2"/>
  <c r="P274" i="2"/>
  <c r="O274" i="2"/>
  <c r="M274" i="2"/>
  <c r="L274" i="2"/>
  <c r="K274" i="2"/>
  <c r="J274" i="2"/>
  <c r="H274" i="2"/>
  <c r="G274" i="2"/>
  <c r="F274" i="2"/>
  <c r="E274" i="2"/>
  <c r="D274" i="2"/>
  <c r="R273" i="2"/>
  <c r="Q273" i="2"/>
  <c r="P273" i="2"/>
  <c r="O273" i="2"/>
  <c r="M273" i="2"/>
  <c r="L273" i="2"/>
  <c r="K273" i="2"/>
  <c r="J273" i="2"/>
  <c r="H273" i="2"/>
  <c r="G273" i="2"/>
  <c r="F273" i="2"/>
  <c r="E273" i="2"/>
  <c r="D273" i="2"/>
  <c r="R272" i="2"/>
  <c r="Q272" i="2"/>
  <c r="P272" i="2"/>
  <c r="O272" i="2"/>
  <c r="M272" i="2"/>
  <c r="L272" i="2"/>
  <c r="K272" i="2"/>
  <c r="J272" i="2"/>
  <c r="H272" i="2"/>
  <c r="G272" i="2"/>
  <c r="F272" i="2"/>
  <c r="E272" i="2"/>
  <c r="D272" i="2"/>
  <c r="R271" i="2"/>
  <c r="Q271" i="2"/>
  <c r="P271" i="2"/>
  <c r="O271" i="2"/>
  <c r="M271" i="2"/>
  <c r="L271" i="2"/>
  <c r="K271" i="2"/>
  <c r="J271" i="2"/>
  <c r="H271" i="2"/>
  <c r="G271" i="2"/>
  <c r="F271" i="2"/>
  <c r="E271" i="2"/>
  <c r="D271" i="2"/>
  <c r="R270" i="2"/>
  <c r="Q270" i="2"/>
  <c r="P270" i="2"/>
  <c r="O270" i="2"/>
  <c r="M270" i="2"/>
  <c r="L270" i="2"/>
  <c r="K270" i="2"/>
  <c r="J270" i="2"/>
  <c r="H270" i="2"/>
  <c r="G270" i="2"/>
  <c r="F270" i="2"/>
  <c r="E270" i="2"/>
  <c r="D270" i="2"/>
  <c r="R269" i="2"/>
  <c r="Q269" i="2"/>
  <c r="P269" i="2"/>
  <c r="O269" i="2"/>
  <c r="M269" i="2"/>
  <c r="L269" i="2"/>
  <c r="K269" i="2"/>
  <c r="J269" i="2"/>
  <c r="H269" i="2"/>
  <c r="G269" i="2"/>
  <c r="F269" i="2"/>
  <c r="E269" i="2"/>
  <c r="D269" i="2"/>
  <c r="R268" i="2"/>
  <c r="Q268" i="2"/>
  <c r="P268" i="2"/>
  <c r="O268" i="2"/>
  <c r="M268" i="2"/>
  <c r="L268" i="2"/>
  <c r="K268" i="2"/>
  <c r="J268" i="2"/>
  <c r="H268" i="2"/>
  <c r="G268" i="2"/>
  <c r="F268" i="2"/>
  <c r="E268" i="2"/>
  <c r="D268" i="2"/>
  <c r="R267" i="2"/>
  <c r="Q267" i="2"/>
  <c r="P267" i="2"/>
  <c r="O267" i="2"/>
  <c r="M267" i="2"/>
  <c r="L267" i="2"/>
  <c r="K267" i="2"/>
  <c r="J267" i="2"/>
  <c r="H267" i="2"/>
  <c r="G267" i="2"/>
  <c r="F267" i="2"/>
  <c r="E267" i="2"/>
  <c r="D267" i="2"/>
  <c r="R266" i="2"/>
  <c r="Q266" i="2"/>
  <c r="P266" i="2"/>
  <c r="O266" i="2"/>
  <c r="M266" i="2"/>
  <c r="L266" i="2"/>
  <c r="K266" i="2"/>
  <c r="J266" i="2"/>
  <c r="H266" i="2"/>
  <c r="G266" i="2"/>
  <c r="F266" i="2"/>
  <c r="E266" i="2"/>
  <c r="D266" i="2"/>
  <c r="R265" i="2"/>
  <c r="Q265" i="2"/>
  <c r="P265" i="2"/>
  <c r="O265" i="2"/>
  <c r="M265" i="2"/>
  <c r="L265" i="2"/>
  <c r="K265" i="2"/>
  <c r="J265" i="2"/>
  <c r="H265" i="2"/>
  <c r="G265" i="2"/>
  <c r="F265" i="2"/>
  <c r="E265" i="2"/>
  <c r="D265" i="2"/>
  <c r="R264" i="2"/>
  <c r="Q264" i="2"/>
  <c r="P264" i="2"/>
  <c r="O264" i="2"/>
  <c r="M264" i="2"/>
  <c r="L264" i="2"/>
  <c r="K264" i="2"/>
  <c r="J264" i="2"/>
  <c r="H264" i="2"/>
  <c r="G264" i="2"/>
  <c r="F264" i="2"/>
  <c r="E264" i="2"/>
  <c r="D264" i="2"/>
  <c r="R263" i="2"/>
  <c r="Q263" i="2"/>
  <c r="P263" i="2"/>
  <c r="O263" i="2"/>
  <c r="M263" i="2"/>
  <c r="L263" i="2"/>
  <c r="K263" i="2"/>
  <c r="J263" i="2"/>
  <c r="H263" i="2"/>
  <c r="G263" i="2"/>
  <c r="F263" i="2"/>
  <c r="E263" i="2"/>
  <c r="D263" i="2"/>
  <c r="R262" i="2"/>
  <c r="Q262" i="2"/>
  <c r="P262" i="2"/>
  <c r="O262" i="2"/>
  <c r="M262" i="2"/>
  <c r="L262" i="2"/>
  <c r="K262" i="2"/>
  <c r="J262" i="2"/>
  <c r="H262" i="2"/>
  <c r="G262" i="2"/>
  <c r="F262" i="2"/>
  <c r="E262" i="2"/>
  <c r="D262" i="2"/>
  <c r="R261" i="2"/>
  <c r="Q261" i="2"/>
  <c r="P261" i="2"/>
  <c r="O261" i="2"/>
  <c r="M261" i="2"/>
  <c r="L261" i="2"/>
  <c r="K261" i="2"/>
  <c r="J261" i="2"/>
  <c r="H261" i="2"/>
  <c r="G261" i="2"/>
  <c r="F261" i="2"/>
  <c r="E261" i="2"/>
  <c r="D261" i="2"/>
  <c r="R260" i="2"/>
  <c r="Q260" i="2"/>
  <c r="P260" i="2"/>
  <c r="O260" i="2"/>
  <c r="M260" i="2"/>
  <c r="L260" i="2"/>
  <c r="K260" i="2"/>
  <c r="J260" i="2"/>
  <c r="H260" i="2"/>
  <c r="G260" i="2"/>
  <c r="F260" i="2"/>
  <c r="E260" i="2"/>
  <c r="D260" i="2"/>
  <c r="R259" i="2"/>
  <c r="Q259" i="2"/>
  <c r="P259" i="2"/>
  <c r="O259" i="2"/>
  <c r="M259" i="2"/>
  <c r="L259" i="2"/>
  <c r="K259" i="2"/>
  <c r="J259" i="2"/>
  <c r="H259" i="2"/>
  <c r="G259" i="2"/>
  <c r="F259" i="2"/>
  <c r="E259" i="2"/>
  <c r="D259" i="2"/>
  <c r="R258" i="2"/>
  <c r="Q258" i="2"/>
  <c r="P258" i="2"/>
  <c r="O258" i="2"/>
  <c r="M258" i="2"/>
  <c r="L258" i="2"/>
  <c r="K258" i="2"/>
  <c r="J258" i="2"/>
  <c r="H258" i="2"/>
  <c r="G258" i="2"/>
  <c r="F258" i="2"/>
  <c r="E258" i="2"/>
  <c r="D258" i="2"/>
  <c r="R257" i="2"/>
  <c r="Q257" i="2"/>
  <c r="P257" i="2"/>
  <c r="O257" i="2"/>
  <c r="M257" i="2"/>
  <c r="L257" i="2"/>
  <c r="K257" i="2"/>
  <c r="J257" i="2"/>
  <c r="H257" i="2"/>
  <c r="G257" i="2"/>
  <c r="F257" i="2"/>
  <c r="E257" i="2"/>
  <c r="D257" i="2"/>
  <c r="R256" i="2"/>
  <c r="Q256" i="2"/>
  <c r="P256" i="2"/>
  <c r="O256" i="2"/>
  <c r="M256" i="2"/>
  <c r="L256" i="2"/>
  <c r="K256" i="2"/>
  <c r="J256" i="2"/>
  <c r="H256" i="2"/>
  <c r="G256" i="2"/>
  <c r="F256" i="2"/>
  <c r="E256" i="2"/>
  <c r="D256" i="2"/>
  <c r="R255" i="2"/>
  <c r="Q255" i="2"/>
  <c r="P255" i="2"/>
  <c r="O255" i="2"/>
  <c r="M255" i="2"/>
  <c r="L255" i="2"/>
  <c r="K255" i="2"/>
  <c r="J255" i="2"/>
  <c r="H255" i="2"/>
  <c r="G255" i="2"/>
  <c r="F255" i="2"/>
  <c r="E255" i="2"/>
  <c r="D255" i="2"/>
  <c r="R254" i="2"/>
  <c r="Q254" i="2"/>
  <c r="P254" i="2"/>
  <c r="O254" i="2"/>
  <c r="M254" i="2"/>
  <c r="L254" i="2"/>
  <c r="K254" i="2"/>
  <c r="J254" i="2"/>
  <c r="H254" i="2"/>
  <c r="G254" i="2"/>
  <c r="F254" i="2"/>
  <c r="E254" i="2"/>
  <c r="D254" i="2"/>
  <c r="R253" i="2"/>
  <c r="Q253" i="2"/>
  <c r="P253" i="2"/>
  <c r="O253" i="2"/>
  <c r="N253" i="2"/>
  <c r="H253" i="2"/>
  <c r="G253" i="2"/>
  <c r="F253" i="2"/>
  <c r="E253" i="2"/>
  <c r="D253" i="2"/>
  <c r="R252" i="2"/>
  <c r="Q252" i="2"/>
  <c r="P252" i="2"/>
  <c r="O252" i="2"/>
  <c r="M252" i="2"/>
  <c r="L252" i="2"/>
  <c r="K252" i="2"/>
  <c r="J252" i="2"/>
  <c r="H252" i="2"/>
  <c r="G252" i="2"/>
  <c r="F252" i="2"/>
  <c r="E252" i="2"/>
  <c r="D252" i="2"/>
  <c r="R251" i="2"/>
  <c r="Q251" i="2"/>
  <c r="P251" i="2"/>
  <c r="O251" i="2"/>
  <c r="M251" i="2"/>
  <c r="L251" i="2"/>
  <c r="K251" i="2"/>
  <c r="J251" i="2"/>
  <c r="H251" i="2"/>
  <c r="G251" i="2"/>
  <c r="F251" i="2"/>
  <c r="E251" i="2"/>
  <c r="D251" i="2"/>
  <c r="R250" i="2"/>
  <c r="Q250" i="2"/>
  <c r="P250" i="2"/>
  <c r="O250" i="2"/>
  <c r="M250" i="2"/>
  <c r="L250" i="2"/>
  <c r="K250" i="2"/>
  <c r="J250" i="2"/>
  <c r="H250" i="2"/>
  <c r="G250" i="2"/>
  <c r="F250" i="2"/>
  <c r="E250" i="2"/>
  <c r="D250" i="2"/>
  <c r="R249" i="2"/>
  <c r="Q249" i="2"/>
  <c r="P249" i="2"/>
  <c r="O249" i="2"/>
  <c r="M249" i="2"/>
  <c r="L249" i="2"/>
  <c r="K249" i="2"/>
  <c r="J249" i="2"/>
  <c r="H249" i="2"/>
  <c r="G249" i="2"/>
  <c r="F249" i="2"/>
  <c r="E249" i="2"/>
  <c r="D249" i="2"/>
  <c r="R248" i="2"/>
  <c r="Q248" i="2"/>
  <c r="P248" i="2"/>
  <c r="O248" i="2"/>
  <c r="M248" i="2"/>
  <c r="L248" i="2"/>
  <c r="K248" i="2"/>
  <c r="J248" i="2"/>
  <c r="H248" i="2"/>
  <c r="G248" i="2"/>
  <c r="F248" i="2"/>
  <c r="E248" i="2"/>
  <c r="D248" i="2"/>
  <c r="R247" i="2"/>
  <c r="Q247" i="2"/>
  <c r="P247" i="2"/>
  <c r="O247" i="2"/>
  <c r="M247" i="2"/>
  <c r="L247" i="2"/>
  <c r="K247" i="2"/>
  <c r="J247" i="2"/>
  <c r="H247" i="2"/>
  <c r="G247" i="2"/>
  <c r="F247" i="2"/>
  <c r="E247" i="2"/>
  <c r="D247" i="2"/>
  <c r="R246" i="2"/>
  <c r="Q246" i="2"/>
  <c r="P246" i="2"/>
  <c r="O246" i="2"/>
  <c r="M246" i="2"/>
  <c r="L246" i="2"/>
  <c r="K246" i="2"/>
  <c r="J246" i="2"/>
  <c r="H246" i="2"/>
  <c r="G246" i="2"/>
  <c r="F246" i="2"/>
  <c r="E246" i="2"/>
  <c r="D246" i="2"/>
  <c r="R245" i="2"/>
  <c r="Q245" i="2"/>
  <c r="P245" i="2"/>
  <c r="O245" i="2"/>
  <c r="M245" i="2"/>
  <c r="L245" i="2"/>
  <c r="K245" i="2"/>
  <c r="J245" i="2"/>
  <c r="H245" i="2"/>
  <c r="G245" i="2"/>
  <c r="F245" i="2"/>
  <c r="E245" i="2"/>
  <c r="D245" i="2"/>
  <c r="R244" i="2"/>
  <c r="Q244" i="2"/>
  <c r="P244" i="2"/>
  <c r="O244" i="2"/>
  <c r="M244" i="2"/>
  <c r="L244" i="2"/>
  <c r="K244" i="2"/>
  <c r="J244" i="2"/>
  <c r="H244" i="2"/>
  <c r="G244" i="2"/>
  <c r="F244" i="2"/>
  <c r="E244" i="2"/>
  <c r="D244" i="2"/>
  <c r="R243" i="2"/>
  <c r="Q243" i="2"/>
  <c r="P243" i="2"/>
  <c r="O243" i="2"/>
  <c r="M243" i="2"/>
  <c r="L243" i="2"/>
  <c r="K243" i="2"/>
  <c r="J243" i="2"/>
  <c r="H243" i="2"/>
  <c r="G243" i="2"/>
  <c r="F243" i="2"/>
  <c r="E243" i="2"/>
  <c r="D243" i="2"/>
  <c r="R242" i="2"/>
  <c r="Q242" i="2"/>
  <c r="P242" i="2"/>
  <c r="O242" i="2"/>
  <c r="M242" i="2"/>
  <c r="L242" i="2"/>
  <c r="K242" i="2"/>
  <c r="J242" i="2"/>
  <c r="H242" i="2"/>
  <c r="G242" i="2"/>
  <c r="F242" i="2"/>
  <c r="E242" i="2"/>
  <c r="D242" i="2"/>
  <c r="R241" i="2"/>
  <c r="Q241" i="2"/>
  <c r="P241" i="2"/>
  <c r="O241" i="2"/>
  <c r="M241" i="2"/>
  <c r="L241" i="2"/>
  <c r="K241" i="2"/>
  <c r="J241" i="2"/>
  <c r="H241" i="2"/>
  <c r="G241" i="2"/>
  <c r="F241" i="2"/>
  <c r="E241" i="2"/>
  <c r="D241" i="2"/>
  <c r="R240" i="2"/>
  <c r="Q240" i="2"/>
  <c r="P240" i="2"/>
  <c r="O240" i="2"/>
  <c r="M240" i="2"/>
  <c r="L240" i="2"/>
  <c r="K240" i="2"/>
  <c r="J240" i="2"/>
  <c r="H240" i="2"/>
  <c r="G240" i="2"/>
  <c r="F240" i="2"/>
  <c r="E240" i="2"/>
  <c r="D240" i="2"/>
  <c r="R239" i="2"/>
  <c r="Q239" i="2"/>
  <c r="P239" i="2"/>
  <c r="O239" i="2"/>
  <c r="M239" i="2"/>
  <c r="L239" i="2"/>
  <c r="K239" i="2"/>
  <c r="J239" i="2"/>
  <c r="H239" i="2"/>
  <c r="G239" i="2"/>
  <c r="F239" i="2"/>
  <c r="E239" i="2"/>
  <c r="D239" i="2"/>
  <c r="R238" i="2"/>
  <c r="Q238" i="2"/>
  <c r="P238" i="2"/>
  <c r="O238" i="2"/>
  <c r="M238" i="2"/>
  <c r="L238" i="2"/>
  <c r="K238" i="2"/>
  <c r="J238" i="2"/>
  <c r="H238" i="2"/>
  <c r="G238" i="2"/>
  <c r="F238" i="2"/>
  <c r="E238" i="2"/>
  <c r="D238" i="2"/>
  <c r="R237" i="2"/>
  <c r="Q237" i="2"/>
  <c r="P237" i="2"/>
  <c r="O237" i="2"/>
  <c r="M237" i="2"/>
  <c r="L237" i="2"/>
  <c r="K237" i="2"/>
  <c r="J237" i="2"/>
  <c r="H237" i="2"/>
  <c r="G237" i="2"/>
  <c r="F237" i="2"/>
  <c r="E237" i="2"/>
  <c r="D237" i="2"/>
  <c r="R236" i="2"/>
  <c r="Q236" i="2"/>
  <c r="P236" i="2"/>
  <c r="O236" i="2"/>
  <c r="M236" i="2"/>
  <c r="L236" i="2"/>
  <c r="K236" i="2"/>
  <c r="J236" i="2"/>
  <c r="H236" i="2"/>
  <c r="G236" i="2"/>
  <c r="F236" i="2"/>
  <c r="E236" i="2"/>
  <c r="D236" i="2"/>
  <c r="R235" i="2"/>
  <c r="Q235" i="2"/>
  <c r="P235" i="2"/>
  <c r="O235" i="2"/>
  <c r="M235" i="2"/>
  <c r="L235" i="2"/>
  <c r="K235" i="2"/>
  <c r="J235" i="2"/>
  <c r="H235" i="2"/>
  <c r="G235" i="2"/>
  <c r="F235" i="2"/>
  <c r="E235" i="2"/>
  <c r="D235" i="2"/>
  <c r="R234" i="2"/>
  <c r="Q234" i="2"/>
  <c r="P234" i="2"/>
  <c r="O234" i="2"/>
  <c r="M234" i="2"/>
  <c r="L234" i="2"/>
  <c r="K234" i="2"/>
  <c r="J234" i="2"/>
  <c r="H234" i="2"/>
  <c r="G234" i="2"/>
  <c r="F234" i="2"/>
  <c r="E234" i="2"/>
  <c r="D234" i="2"/>
  <c r="R233" i="2"/>
  <c r="Q233" i="2"/>
  <c r="P233" i="2"/>
  <c r="O233" i="2"/>
  <c r="M233" i="2"/>
  <c r="L233" i="2"/>
  <c r="K233" i="2"/>
  <c r="J233" i="2"/>
  <c r="H233" i="2"/>
  <c r="G233" i="2"/>
  <c r="F233" i="2"/>
  <c r="E233" i="2"/>
  <c r="D233" i="2"/>
  <c r="R232" i="2"/>
  <c r="Q232" i="2"/>
  <c r="P232" i="2"/>
  <c r="O232" i="2"/>
  <c r="M232" i="2"/>
  <c r="L232" i="2"/>
  <c r="K232" i="2"/>
  <c r="J232" i="2"/>
  <c r="H232" i="2"/>
  <c r="G232" i="2"/>
  <c r="F232" i="2"/>
  <c r="E232" i="2"/>
  <c r="D232" i="2"/>
  <c r="R231" i="2"/>
  <c r="Q231" i="2"/>
  <c r="P231" i="2"/>
  <c r="O231" i="2"/>
  <c r="M231" i="2"/>
  <c r="L231" i="2"/>
  <c r="K231" i="2"/>
  <c r="J231" i="2"/>
  <c r="H231" i="2"/>
  <c r="G231" i="2"/>
  <c r="F231" i="2"/>
  <c r="E231" i="2"/>
  <c r="D231" i="2"/>
  <c r="R230" i="2"/>
  <c r="Q230" i="2"/>
  <c r="P230" i="2"/>
  <c r="O230" i="2"/>
  <c r="M230" i="2"/>
  <c r="L230" i="2"/>
  <c r="K230" i="2"/>
  <c r="J230" i="2"/>
  <c r="H230" i="2"/>
  <c r="G230" i="2"/>
  <c r="F230" i="2"/>
  <c r="E230" i="2"/>
  <c r="D230" i="2"/>
  <c r="R229" i="2"/>
  <c r="Q229" i="2"/>
  <c r="P229" i="2"/>
  <c r="O229" i="2"/>
  <c r="M229" i="2"/>
  <c r="L229" i="2"/>
  <c r="K229" i="2"/>
  <c r="J229" i="2"/>
  <c r="H229" i="2"/>
  <c r="G229" i="2"/>
  <c r="F229" i="2"/>
  <c r="E229" i="2"/>
  <c r="D229" i="2"/>
  <c r="R228" i="2"/>
  <c r="Q228" i="2"/>
  <c r="P228" i="2"/>
  <c r="O228" i="2"/>
  <c r="M228" i="2"/>
  <c r="L228" i="2"/>
  <c r="K228" i="2"/>
  <c r="J228" i="2"/>
  <c r="H228" i="2"/>
  <c r="G228" i="2"/>
  <c r="F228" i="2"/>
  <c r="E228" i="2"/>
  <c r="D228" i="2"/>
  <c r="R227" i="2"/>
  <c r="Q227" i="2"/>
  <c r="P227" i="2"/>
  <c r="O227" i="2"/>
  <c r="M227" i="2"/>
  <c r="L227" i="2"/>
  <c r="K227" i="2"/>
  <c r="J227" i="2"/>
  <c r="H227" i="2"/>
  <c r="G227" i="2"/>
  <c r="F227" i="2"/>
  <c r="E227" i="2"/>
  <c r="D227" i="2"/>
  <c r="R226" i="2"/>
  <c r="Q226" i="2"/>
  <c r="P226" i="2"/>
  <c r="O226" i="2"/>
  <c r="M226" i="2"/>
  <c r="L226" i="2"/>
  <c r="K226" i="2"/>
  <c r="J226" i="2"/>
  <c r="H226" i="2"/>
  <c r="G226" i="2"/>
  <c r="F226" i="2"/>
  <c r="E226" i="2"/>
  <c r="D226" i="2"/>
  <c r="R225" i="2"/>
  <c r="Q225" i="2"/>
  <c r="P225" i="2"/>
  <c r="O225" i="2"/>
  <c r="M225" i="2"/>
  <c r="L225" i="2"/>
  <c r="K225" i="2"/>
  <c r="J225" i="2"/>
  <c r="H225" i="2"/>
  <c r="G225" i="2"/>
  <c r="F225" i="2"/>
  <c r="E225" i="2"/>
  <c r="D225" i="2"/>
  <c r="R224" i="2"/>
  <c r="Q224" i="2"/>
  <c r="P224" i="2"/>
  <c r="O224" i="2"/>
  <c r="M224" i="2"/>
  <c r="L224" i="2"/>
  <c r="K224" i="2"/>
  <c r="J224" i="2"/>
  <c r="H224" i="2"/>
  <c r="G224" i="2"/>
  <c r="F224" i="2"/>
  <c r="E224" i="2"/>
  <c r="D224" i="2"/>
  <c r="R223" i="2"/>
  <c r="Q223" i="2"/>
  <c r="P223" i="2"/>
  <c r="O223" i="2"/>
  <c r="M223" i="2"/>
  <c r="L223" i="2"/>
  <c r="K223" i="2"/>
  <c r="J223" i="2"/>
  <c r="H223" i="2"/>
  <c r="G223" i="2"/>
  <c r="F223" i="2"/>
  <c r="E223" i="2"/>
  <c r="D223" i="2"/>
  <c r="R222" i="2"/>
  <c r="Q222" i="2"/>
  <c r="P222" i="2"/>
  <c r="O222" i="2"/>
  <c r="M222" i="2"/>
  <c r="L222" i="2"/>
  <c r="K222" i="2"/>
  <c r="J222" i="2"/>
  <c r="H222" i="2"/>
  <c r="G222" i="2"/>
  <c r="F222" i="2"/>
  <c r="E222" i="2"/>
  <c r="D222" i="2"/>
  <c r="R221" i="2"/>
  <c r="Q221" i="2"/>
  <c r="P221" i="2"/>
  <c r="O221" i="2"/>
  <c r="M221" i="2"/>
  <c r="L221" i="2"/>
  <c r="K221" i="2"/>
  <c r="J221" i="2"/>
  <c r="H221" i="2"/>
  <c r="G221" i="2"/>
  <c r="F221" i="2"/>
  <c r="E221" i="2"/>
  <c r="D221" i="2"/>
  <c r="R220" i="2"/>
  <c r="Q220" i="2"/>
  <c r="P220" i="2"/>
  <c r="O220" i="2"/>
  <c r="M220" i="2"/>
  <c r="L220" i="2"/>
  <c r="K220" i="2"/>
  <c r="J220" i="2"/>
  <c r="H220" i="2"/>
  <c r="G220" i="2"/>
  <c r="F220" i="2"/>
  <c r="E220" i="2"/>
  <c r="D220" i="2"/>
  <c r="R219" i="2"/>
  <c r="Q219" i="2"/>
  <c r="P219" i="2"/>
  <c r="O219" i="2"/>
  <c r="M219" i="2"/>
  <c r="L219" i="2"/>
  <c r="K219" i="2"/>
  <c r="J219" i="2"/>
  <c r="H219" i="2"/>
  <c r="G219" i="2"/>
  <c r="F219" i="2"/>
  <c r="E219" i="2"/>
  <c r="D219" i="2"/>
  <c r="R218" i="2"/>
  <c r="Q218" i="2"/>
  <c r="P218" i="2"/>
  <c r="O218" i="2"/>
  <c r="M218" i="2"/>
  <c r="L218" i="2"/>
  <c r="K218" i="2"/>
  <c r="J218" i="2"/>
  <c r="H218" i="2"/>
  <c r="G218" i="2"/>
  <c r="F218" i="2"/>
  <c r="E218" i="2"/>
  <c r="D218" i="2"/>
  <c r="R217" i="2"/>
  <c r="Q217" i="2"/>
  <c r="P217" i="2"/>
  <c r="O217" i="2"/>
  <c r="M217" i="2"/>
  <c r="L217" i="2"/>
  <c r="K217" i="2"/>
  <c r="J217" i="2"/>
  <c r="H217" i="2"/>
  <c r="G217" i="2"/>
  <c r="F217" i="2"/>
  <c r="E217" i="2"/>
  <c r="D217" i="2"/>
  <c r="R216" i="2"/>
  <c r="Q216" i="2"/>
  <c r="P216" i="2"/>
  <c r="O216" i="2"/>
  <c r="M216" i="2"/>
  <c r="L216" i="2"/>
  <c r="K216" i="2"/>
  <c r="J216" i="2"/>
  <c r="H216" i="2"/>
  <c r="G216" i="2"/>
  <c r="F216" i="2"/>
  <c r="E216" i="2"/>
  <c r="D216" i="2"/>
  <c r="R215" i="2"/>
  <c r="Q215" i="2"/>
  <c r="P215" i="2"/>
  <c r="O215" i="2"/>
  <c r="M215" i="2"/>
  <c r="L215" i="2"/>
  <c r="K215" i="2"/>
  <c r="J215" i="2"/>
  <c r="H215" i="2"/>
  <c r="G215" i="2"/>
  <c r="F215" i="2"/>
  <c r="E215" i="2"/>
  <c r="D215" i="2"/>
  <c r="R214" i="2"/>
  <c r="Q214" i="2"/>
  <c r="P214" i="2"/>
  <c r="O214" i="2"/>
  <c r="M214" i="2"/>
  <c r="L214" i="2"/>
  <c r="K214" i="2"/>
  <c r="J214" i="2"/>
  <c r="H214" i="2"/>
  <c r="G214" i="2"/>
  <c r="F214" i="2"/>
  <c r="E214" i="2"/>
  <c r="D214" i="2"/>
  <c r="R213" i="2"/>
  <c r="Q213" i="2"/>
  <c r="P213" i="2"/>
  <c r="O213" i="2"/>
  <c r="M213" i="2"/>
  <c r="L213" i="2"/>
  <c r="K213" i="2"/>
  <c r="J213" i="2"/>
  <c r="H213" i="2"/>
  <c r="G213" i="2"/>
  <c r="F213" i="2"/>
  <c r="E213" i="2"/>
  <c r="D213" i="2"/>
  <c r="R212" i="2"/>
  <c r="Q212" i="2"/>
  <c r="P212" i="2"/>
  <c r="O212" i="2"/>
  <c r="M212" i="2"/>
  <c r="L212" i="2"/>
  <c r="K212" i="2"/>
  <c r="J212" i="2"/>
  <c r="H212" i="2"/>
  <c r="G212" i="2"/>
  <c r="F212" i="2"/>
  <c r="E212" i="2"/>
  <c r="D212" i="2"/>
  <c r="R211" i="2"/>
  <c r="Q211" i="2"/>
  <c r="P211" i="2"/>
  <c r="O211" i="2"/>
  <c r="M211" i="2"/>
  <c r="L211" i="2"/>
  <c r="K211" i="2"/>
  <c r="J211" i="2"/>
  <c r="H211" i="2"/>
  <c r="G211" i="2"/>
  <c r="F211" i="2"/>
  <c r="E211" i="2"/>
  <c r="D211" i="2"/>
  <c r="R210" i="2"/>
  <c r="Q210" i="2"/>
  <c r="P210" i="2"/>
  <c r="O210" i="2"/>
  <c r="M210" i="2"/>
  <c r="L210" i="2"/>
  <c r="K210" i="2"/>
  <c r="J210" i="2"/>
  <c r="H210" i="2"/>
  <c r="G210" i="2"/>
  <c r="F210" i="2"/>
  <c r="E210" i="2"/>
  <c r="D210" i="2"/>
  <c r="D313" i="2" s="1"/>
  <c r="R209" i="2"/>
  <c r="Q209" i="2"/>
  <c r="P209" i="2"/>
  <c r="O209" i="2"/>
  <c r="M209" i="2"/>
  <c r="L209" i="2"/>
  <c r="K209" i="2"/>
  <c r="J209" i="2"/>
  <c r="H209" i="2"/>
  <c r="G209" i="2"/>
  <c r="F209" i="2"/>
  <c r="E209" i="2"/>
  <c r="D209" i="2"/>
  <c r="R208" i="2"/>
  <c r="Q208" i="2"/>
  <c r="P208" i="2"/>
  <c r="O208" i="2"/>
  <c r="M208" i="2"/>
  <c r="L208" i="2"/>
  <c r="K208" i="2"/>
  <c r="J208" i="2"/>
  <c r="H208" i="2"/>
  <c r="G208" i="2"/>
  <c r="F208" i="2"/>
  <c r="E208" i="2"/>
  <c r="D208" i="2"/>
  <c r="R207" i="2"/>
  <c r="Q207" i="2"/>
  <c r="P207" i="2"/>
  <c r="O207" i="2"/>
  <c r="M207" i="2"/>
  <c r="L207" i="2"/>
  <c r="K207" i="2"/>
  <c r="J207" i="2"/>
  <c r="H207" i="2"/>
  <c r="G207" i="2"/>
  <c r="F207" i="2"/>
  <c r="E207" i="2"/>
  <c r="D207" i="2"/>
  <c r="R206" i="2"/>
  <c r="Q206" i="2"/>
  <c r="P206" i="2"/>
  <c r="O206" i="2"/>
  <c r="M206" i="2"/>
  <c r="L206" i="2"/>
  <c r="K206" i="2"/>
  <c r="J206" i="2"/>
  <c r="H206" i="2"/>
  <c r="G206" i="2"/>
  <c r="F206" i="2"/>
  <c r="E206" i="2"/>
  <c r="D206" i="2"/>
  <c r="R205" i="2"/>
  <c r="Q205" i="2"/>
  <c r="P205" i="2"/>
  <c r="O205" i="2"/>
  <c r="M205" i="2"/>
  <c r="L205" i="2"/>
  <c r="K205" i="2"/>
  <c r="J205" i="2"/>
  <c r="H205" i="2"/>
  <c r="G205" i="2"/>
  <c r="F205" i="2"/>
  <c r="E205" i="2"/>
  <c r="D205" i="2"/>
  <c r="R204" i="2"/>
  <c r="Q204" i="2"/>
  <c r="P204" i="2"/>
  <c r="O204" i="2"/>
  <c r="M204" i="2"/>
  <c r="L204" i="2"/>
  <c r="K204" i="2"/>
  <c r="J204" i="2"/>
  <c r="H204" i="2"/>
  <c r="G204" i="2"/>
  <c r="F204" i="2"/>
  <c r="E204" i="2"/>
  <c r="D204" i="2"/>
  <c r="R203" i="2"/>
  <c r="Q203" i="2"/>
  <c r="P203" i="2"/>
  <c r="O203" i="2"/>
  <c r="M203" i="2"/>
  <c r="L203" i="2"/>
  <c r="K203" i="2"/>
  <c r="J203" i="2"/>
  <c r="H203" i="2"/>
  <c r="G203" i="2"/>
  <c r="F203" i="2"/>
  <c r="E203" i="2"/>
  <c r="D203" i="2"/>
  <c r="D318" i="2" s="1"/>
  <c r="R202" i="2"/>
  <c r="Q202" i="2"/>
  <c r="P202" i="2"/>
  <c r="O202" i="2"/>
  <c r="M202" i="2"/>
  <c r="L202" i="2"/>
  <c r="K202" i="2"/>
  <c r="J202" i="2"/>
  <c r="H202" i="2"/>
  <c r="G202" i="2"/>
  <c r="F202" i="2"/>
  <c r="E202" i="2"/>
  <c r="D202" i="2"/>
  <c r="S201" i="2"/>
  <c r="N201" i="2"/>
  <c r="I201" i="2"/>
  <c r="R200" i="2"/>
  <c r="Q200" i="2"/>
  <c r="P200" i="2"/>
  <c r="O200" i="2"/>
  <c r="M200" i="2"/>
  <c r="L200" i="2"/>
  <c r="K200" i="2"/>
  <c r="J200" i="2"/>
  <c r="H200" i="2"/>
  <c r="G200" i="2"/>
  <c r="F200" i="2"/>
  <c r="E200" i="2"/>
  <c r="D200" i="2"/>
  <c r="R199" i="2"/>
  <c r="Q199" i="2"/>
  <c r="P199" i="2"/>
  <c r="O199" i="2"/>
  <c r="M199" i="2"/>
  <c r="L199" i="2"/>
  <c r="K199" i="2"/>
  <c r="J199" i="2"/>
  <c r="H199" i="2"/>
  <c r="G199" i="2"/>
  <c r="F199" i="2"/>
  <c r="E199" i="2"/>
  <c r="D199" i="2"/>
  <c r="R198" i="2"/>
  <c r="Q198" i="2"/>
  <c r="P198" i="2"/>
  <c r="O198" i="2"/>
  <c r="M198" i="2"/>
  <c r="L198" i="2"/>
  <c r="K198" i="2"/>
  <c r="J198" i="2"/>
  <c r="H198" i="2"/>
  <c r="G198" i="2"/>
  <c r="F198" i="2"/>
  <c r="E198" i="2"/>
  <c r="D198" i="2"/>
  <c r="R197" i="2"/>
  <c r="Q197" i="2"/>
  <c r="P197" i="2"/>
  <c r="O197" i="2"/>
  <c r="M197" i="2"/>
  <c r="L197" i="2"/>
  <c r="K197" i="2"/>
  <c r="J197" i="2"/>
  <c r="H197" i="2"/>
  <c r="G197" i="2"/>
  <c r="F197" i="2"/>
  <c r="E197" i="2"/>
  <c r="D197" i="2"/>
  <c r="R196" i="2"/>
  <c r="Q196" i="2"/>
  <c r="P196" i="2"/>
  <c r="O196" i="2"/>
  <c r="M196" i="2"/>
  <c r="L196" i="2"/>
  <c r="K196" i="2"/>
  <c r="J196" i="2"/>
  <c r="H196" i="2"/>
  <c r="G196" i="2"/>
  <c r="F196" i="2"/>
  <c r="E196" i="2"/>
  <c r="D196" i="2"/>
  <c r="R195" i="2"/>
  <c r="Q195" i="2"/>
  <c r="P195" i="2"/>
  <c r="O195" i="2"/>
  <c r="M195" i="2"/>
  <c r="L195" i="2"/>
  <c r="K195" i="2"/>
  <c r="J195" i="2"/>
  <c r="H195" i="2"/>
  <c r="G195" i="2"/>
  <c r="F195" i="2"/>
  <c r="E195" i="2"/>
  <c r="D195" i="2"/>
  <c r="R194" i="2"/>
  <c r="Q194" i="2"/>
  <c r="P194" i="2"/>
  <c r="O194" i="2"/>
  <c r="M194" i="2"/>
  <c r="L194" i="2"/>
  <c r="K194" i="2"/>
  <c r="J194" i="2"/>
  <c r="H194" i="2"/>
  <c r="G194" i="2"/>
  <c r="F194" i="2"/>
  <c r="E194" i="2"/>
  <c r="D194" i="2"/>
  <c r="R193" i="2"/>
  <c r="Q193" i="2"/>
  <c r="P193" i="2"/>
  <c r="O193" i="2"/>
  <c r="M193" i="2"/>
  <c r="L193" i="2"/>
  <c r="K193" i="2"/>
  <c r="J193" i="2"/>
  <c r="H193" i="2"/>
  <c r="G193" i="2"/>
  <c r="F193" i="2"/>
  <c r="E193" i="2"/>
  <c r="D193" i="2"/>
  <c r="R192" i="2"/>
  <c r="Q192" i="2"/>
  <c r="P192" i="2"/>
  <c r="O192" i="2"/>
  <c r="M192" i="2"/>
  <c r="L192" i="2"/>
  <c r="K192" i="2"/>
  <c r="J192" i="2"/>
  <c r="H192" i="2"/>
  <c r="G192" i="2"/>
  <c r="F192" i="2"/>
  <c r="E192" i="2"/>
  <c r="D192" i="2"/>
  <c r="R191" i="2"/>
  <c r="Q191" i="2"/>
  <c r="P191" i="2"/>
  <c r="O191" i="2"/>
  <c r="M191" i="2"/>
  <c r="L191" i="2"/>
  <c r="K191" i="2"/>
  <c r="J191" i="2"/>
  <c r="H191" i="2"/>
  <c r="G191" i="2"/>
  <c r="F191" i="2"/>
  <c r="E191" i="2"/>
  <c r="D191" i="2"/>
  <c r="R190" i="2"/>
  <c r="Q190" i="2"/>
  <c r="P190" i="2"/>
  <c r="O190" i="2"/>
  <c r="M190" i="2"/>
  <c r="L190" i="2"/>
  <c r="K190" i="2"/>
  <c r="J190" i="2"/>
  <c r="H190" i="2"/>
  <c r="G190" i="2"/>
  <c r="F190" i="2"/>
  <c r="E190" i="2"/>
  <c r="R189" i="2"/>
  <c r="Q189" i="2"/>
  <c r="P189" i="2"/>
  <c r="O189" i="2"/>
  <c r="M189" i="2"/>
  <c r="L189" i="2"/>
  <c r="K189" i="2"/>
  <c r="J189" i="2"/>
  <c r="H189" i="2"/>
  <c r="G189" i="2"/>
  <c r="F189" i="2"/>
  <c r="E189" i="2"/>
  <c r="D189" i="2"/>
  <c r="R188" i="2"/>
  <c r="Q188" i="2"/>
  <c r="P188" i="2"/>
  <c r="O188" i="2"/>
  <c r="M188" i="2"/>
  <c r="L188" i="2"/>
  <c r="K188" i="2"/>
  <c r="J188" i="2"/>
  <c r="H188" i="2"/>
  <c r="G188" i="2"/>
  <c r="F188" i="2"/>
  <c r="E188" i="2"/>
  <c r="D188" i="2"/>
  <c r="R187" i="2"/>
  <c r="Q187" i="2"/>
  <c r="P187" i="2"/>
  <c r="O187" i="2"/>
  <c r="M187" i="2"/>
  <c r="L187" i="2"/>
  <c r="K187" i="2"/>
  <c r="J187" i="2"/>
  <c r="H187" i="2"/>
  <c r="G187" i="2"/>
  <c r="F187" i="2"/>
  <c r="E187" i="2"/>
  <c r="D187" i="2"/>
  <c r="R186" i="2"/>
  <c r="Q186" i="2"/>
  <c r="P186" i="2"/>
  <c r="O186" i="2"/>
  <c r="M186" i="2"/>
  <c r="L186" i="2"/>
  <c r="K186" i="2"/>
  <c r="J186" i="2"/>
  <c r="H186" i="2"/>
  <c r="G186" i="2"/>
  <c r="F186" i="2"/>
  <c r="E186" i="2"/>
  <c r="D186" i="2"/>
  <c r="R185" i="2"/>
  <c r="Q185" i="2"/>
  <c r="P185" i="2"/>
  <c r="O185" i="2"/>
  <c r="M185" i="2"/>
  <c r="L185" i="2"/>
  <c r="K185" i="2"/>
  <c r="J185" i="2"/>
  <c r="H185" i="2"/>
  <c r="G185" i="2"/>
  <c r="F185" i="2"/>
  <c r="E185" i="2"/>
  <c r="R184" i="2"/>
  <c r="Q184" i="2"/>
  <c r="P184" i="2"/>
  <c r="O184" i="2"/>
  <c r="M184" i="2"/>
  <c r="L184" i="2"/>
  <c r="K184" i="2"/>
  <c r="J184" i="2"/>
  <c r="H184" i="2"/>
  <c r="G184" i="2"/>
  <c r="F184" i="2"/>
  <c r="E184" i="2"/>
  <c r="D184" i="2"/>
  <c r="R183" i="2"/>
  <c r="Q183" i="2"/>
  <c r="P183" i="2"/>
  <c r="O183" i="2"/>
  <c r="M183" i="2"/>
  <c r="L183" i="2"/>
  <c r="K183" i="2"/>
  <c r="J183" i="2"/>
  <c r="H183" i="2"/>
  <c r="G183" i="2"/>
  <c r="F183" i="2"/>
  <c r="E183" i="2"/>
  <c r="D183" i="2"/>
  <c r="R182" i="2"/>
  <c r="Q182" i="2"/>
  <c r="P182" i="2"/>
  <c r="O182" i="2"/>
  <c r="M182" i="2"/>
  <c r="L182" i="2"/>
  <c r="K182" i="2"/>
  <c r="J182" i="2"/>
  <c r="H182" i="2"/>
  <c r="G182" i="2"/>
  <c r="F182" i="2"/>
  <c r="E182" i="2"/>
  <c r="D182" i="2"/>
  <c r="R181" i="2"/>
  <c r="Q181" i="2"/>
  <c r="P181" i="2"/>
  <c r="O181" i="2"/>
  <c r="M181" i="2"/>
  <c r="L181" i="2"/>
  <c r="K181" i="2"/>
  <c r="J181" i="2"/>
  <c r="H181" i="2"/>
  <c r="G181" i="2"/>
  <c r="F181" i="2"/>
  <c r="E181" i="2"/>
  <c r="D181" i="2"/>
  <c r="R180" i="2"/>
  <c r="Q180" i="2"/>
  <c r="P180" i="2"/>
  <c r="O180" i="2"/>
  <c r="M180" i="2"/>
  <c r="L180" i="2"/>
  <c r="K180" i="2"/>
  <c r="J180" i="2"/>
  <c r="H180" i="2"/>
  <c r="G180" i="2"/>
  <c r="F180" i="2"/>
  <c r="E180" i="2"/>
  <c r="D180" i="2"/>
  <c r="R179" i="2"/>
  <c r="Q179" i="2"/>
  <c r="P179" i="2"/>
  <c r="O179" i="2"/>
  <c r="M179" i="2"/>
  <c r="L179" i="2"/>
  <c r="K179" i="2"/>
  <c r="J179" i="2"/>
  <c r="H179" i="2"/>
  <c r="G179" i="2"/>
  <c r="F179" i="2"/>
  <c r="E179" i="2"/>
  <c r="D179" i="2"/>
  <c r="R178" i="2"/>
  <c r="Q178" i="2"/>
  <c r="P178" i="2"/>
  <c r="O178" i="2"/>
  <c r="M178" i="2"/>
  <c r="L178" i="2"/>
  <c r="K178" i="2"/>
  <c r="J178" i="2"/>
  <c r="H178" i="2"/>
  <c r="G178" i="2"/>
  <c r="F178" i="2"/>
  <c r="E178" i="2"/>
  <c r="D178" i="2"/>
  <c r="R177" i="2"/>
  <c r="Q177" i="2"/>
  <c r="P177" i="2"/>
  <c r="O177" i="2"/>
  <c r="M177" i="2"/>
  <c r="L177" i="2"/>
  <c r="K177" i="2"/>
  <c r="J177" i="2"/>
  <c r="H177" i="2"/>
  <c r="G177" i="2"/>
  <c r="F177" i="2"/>
  <c r="E177" i="2"/>
  <c r="D177" i="2"/>
  <c r="R176" i="2"/>
  <c r="Q176" i="2"/>
  <c r="P176" i="2"/>
  <c r="O176" i="2"/>
  <c r="M176" i="2"/>
  <c r="L176" i="2"/>
  <c r="K176" i="2"/>
  <c r="J176" i="2"/>
  <c r="H176" i="2"/>
  <c r="G176" i="2"/>
  <c r="F176" i="2"/>
  <c r="E176" i="2"/>
  <c r="D176" i="2"/>
  <c r="R175" i="2"/>
  <c r="Q175" i="2"/>
  <c r="P175" i="2"/>
  <c r="O175" i="2"/>
  <c r="M175" i="2"/>
  <c r="L175" i="2"/>
  <c r="K175" i="2"/>
  <c r="J175" i="2"/>
  <c r="H175" i="2"/>
  <c r="G175" i="2"/>
  <c r="F175" i="2"/>
  <c r="E175" i="2"/>
  <c r="D175" i="2"/>
  <c r="R174" i="2"/>
  <c r="Q174" i="2"/>
  <c r="P174" i="2"/>
  <c r="O174" i="2"/>
  <c r="M174" i="2"/>
  <c r="L174" i="2"/>
  <c r="K174" i="2"/>
  <c r="J174" i="2"/>
  <c r="H174" i="2"/>
  <c r="G174" i="2"/>
  <c r="F174" i="2"/>
  <c r="E174" i="2"/>
  <c r="D174" i="2"/>
  <c r="R173" i="2"/>
  <c r="Q173" i="2"/>
  <c r="P173" i="2"/>
  <c r="O173" i="2"/>
  <c r="M173" i="2"/>
  <c r="L173" i="2"/>
  <c r="K173" i="2"/>
  <c r="J173" i="2"/>
  <c r="H173" i="2"/>
  <c r="G173" i="2"/>
  <c r="F173" i="2"/>
  <c r="E173" i="2"/>
  <c r="D173" i="2"/>
  <c r="R172" i="2"/>
  <c r="Q172" i="2"/>
  <c r="P172" i="2"/>
  <c r="O172" i="2"/>
  <c r="M172" i="2"/>
  <c r="L172" i="2"/>
  <c r="K172" i="2"/>
  <c r="J172" i="2"/>
  <c r="H172" i="2"/>
  <c r="G172" i="2"/>
  <c r="F172" i="2"/>
  <c r="E172" i="2"/>
  <c r="D172" i="2"/>
  <c r="R171" i="2"/>
  <c r="Q171" i="2"/>
  <c r="P171" i="2"/>
  <c r="O171" i="2"/>
  <c r="M171" i="2"/>
  <c r="L171" i="2"/>
  <c r="K171" i="2"/>
  <c r="J171" i="2"/>
  <c r="H171" i="2"/>
  <c r="G171" i="2"/>
  <c r="F171" i="2"/>
  <c r="E171" i="2"/>
  <c r="D171" i="2"/>
  <c r="R170" i="2"/>
  <c r="Q170" i="2"/>
  <c r="P170" i="2"/>
  <c r="O170" i="2"/>
  <c r="M170" i="2"/>
  <c r="L170" i="2"/>
  <c r="K170" i="2"/>
  <c r="J170" i="2"/>
  <c r="H170" i="2"/>
  <c r="G170" i="2"/>
  <c r="F170" i="2"/>
  <c r="E170" i="2"/>
  <c r="D170" i="2"/>
  <c r="R169" i="2"/>
  <c r="Q169" i="2"/>
  <c r="P169" i="2"/>
  <c r="O169" i="2"/>
  <c r="M169" i="2"/>
  <c r="L169" i="2"/>
  <c r="K169" i="2"/>
  <c r="J169" i="2"/>
  <c r="H169" i="2"/>
  <c r="G169" i="2"/>
  <c r="F169" i="2"/>
  <c r="E169" i="2"/>
  <c r="D169" i="2"/>
  <c r="R168" i="2"/>
  <c r="Q168" i="2"/>
  <c r="P168" i="2"/>
  <c r="O168" i="2"/>
  <c r="M168" i="2"/>
  <c r="L168" i="2"/>
  <c r="K168" i="2"/>
  <c r="J168" i="2"/>
  <c r="H168" i="2"/>
  <c r="G168" i="2"/>
  <c r="F168" i="2"/>
  <c r="E168" i="2"/>
  <c r="D168" i="2"/>
  <c r="R167" i="2"/>
  <c r="Q167" i="2"/>
  <c r="P167" i="2"/>
  <c r="O167" i="2"/>
  <c r="M167" i="2"/>
  <c r="L167" i="2"/>
  <c r="K167" i="2"/>
  <c r="J167" i="2"/>
  <c r="H167" i="2"/>
  <c r="G167" i="2"/>
  <c r="F167" i="2"/>
  <c r="E167" i="2"/>
  <c r="D167" i="2"/>
  <c r="R166" i="2"/>
  <c r="Q166" i="2"/>
  <c r="P166" i="2"/>
  <c r="O166" i="2"/>
  <c r="M166" i="2"/>
  <c r="L166" i="2"/>
  <c r="K166" i="2"/>
  <c r="J166" i="2"/>
  <c r="H166" i="2"/>
  <c r="G166" i="2"/>
  <c r="F166" i="2"/>
  <c r="E166" i="2"/>
  <c r="D166" i="2"/>
  <c r="D308" i="2" s="1"/>
  <c r="S163" i="2"/>
  <c r="N163" i="2"/>
  <c r="I163" i="2"/>
  <c r="S162" i="2"/>
  <c r="N162" i="2"/>
  <c r="H162" i="2"/>
  <c r="G162" i="2"/>
  <c r="F162" i="2"/>
  <c r="E162" i="2"/>
  <c r="R161" i="2"/>
  <c r="Q161" i="2"/>
  <c r="P161" i="2"/>
  <c r="O161" i="2"/>
  <c r="M161" i="2"/>
  <c r="L161" i="2"/>
  <c r="K161" i="2"/>
  <c r="J161" i="2"/>
  <c r="H161" i="2"/>
  <c r="G161" i="2"/>
  <c r="F161" i="2"/>
  <c r="E161" i="2"/>
  <c r="D161" i="2"/>
  <c r="S160" i="2"/>
  <c r="N160" i="2"/>
  <c r="I160" i="2"/>
  <c r="S159" i="2"/>
  <c r="N159" i="2"/>
  <c r="I159" i="2"/>
  <c r="S158" i="2"/>
  <c r="N158" i="2"/>
  <c r="I158" i="2"/>
  <c r="S157" i="2"/>
  <c r="N157" i="2"/>
  <c r="I157" i="2"/>
  <c r="R156" i="2"/>
  <c r="Q156" i="2"/>
  <c r="P156" i="2"/>
  <c r="O156" i="2"/>
  <c r="M156" i="2"/>
  <c r="L156" i="2"/>
  <c r="K156" i="2"/>
  <c r="J156" i="2"/>
  <c r="H156" i="2"/>
  <c r="G156" i="2"/>
  <c r="F156" i="2"/>
  <c r="E156" i="2"/>
  <c r="D156" i="2"/>
  <c r="R155" i="2"/>
  <c r="Q155" i="2"/>
  <c r="P155" i="2"/>
  <c r="O155" i="2"/>
  <c r="M155" i="2"/>
  <c r="L155" i="2"/>
  <c r="K155" i="2"/>
  <c r="J155" i="2"/>
  <c r="H155" i="2"/>
  <c r="G155" i="2"/>
  <c r="F155" i="2"/>
  <c r="E155" i="2"/>
  <c r="D155" i="2"/>
  <c r="S154" i="2"/>
  <c r="N154" i="2"/>
  <c r="I154" i="2"/>
  <c r="S153" i="2"/>
  <c r="N153" i="2"/>
  <c r="I153" i="2"/>
  <c r="S152" i="2"/>
  <c r="N152" i="2"/>
  <c r="I152" i="2"/>
  <c r="S151" i="2"/>
  <c r="N151" i="2"/>
  <c r="I151" i="2"/>
  <c r="S150" i="2"/>
  <c r="N150" i="2"/>
  <c r="I150" i="2"/>
  <c r="S149" i="2"/>
  <c r="N149" i="2"/>
  <c r="I149" i="2"/>
  <c r="S148" i="2"/>
  <c r="N148" i="2"/>
  <c r="I148" i="2"/>
  <c r="S147" i="2"/>
  <c r="N147" i="2"/>
  <c r="I147" i="2"/>
  <c r="S146" i="2"/>
  <c r="N146" i="2"/>
  <c r="I146" i="2"/>
  <c r="R145" i="2"/>
  <c r="Q145" i="2"/>
  <c r="P145" i="2"/>
  <c r="O145" i="2"/>
  <c r="M145" i="2"/>
  <c r="L145" i="2"/>
  <c r="K145" i="2"/>
  <c r="J145" i="2"/>
  <c r="H145" i="2"/>
  <c r="G145" i="2"/>
  <c r="F145" i="2"/>
  <c r="E145" i="2"/>
  <c r="D145" i="2"/>
  <c r="R144" i="2"/>
  <c r="Q144" i="2"/>
  <c r="P144" i="2"/>
  <c r="O144" i="2"/>
  <c r="M144" i="2"/>
  <c r="L144" i="2"/>
  <c r="K144" i="2"/>
  <c r="J144" i="2"/>
  <c r="H144" i="2"/>
  <c r="G144" i="2"/>
  <c r="F144" i="2"/>
  <c r="E144" i="2"/>
  <c r="D144" i="2"/>
  <c r="S143" i="2"/>
  <c r="N143" i="2"/>
  <c r="S142" i="2"/>
  <c r="N142" i="2"/>
  <c r="I142" i="2"/>
  <c r="S141" i="2"/>
  <c r="N141" i="2"/>
  <c r="I141" i="2"/>
  <c r="S140" i="2"/>
  <c r="N140" i="2"/>
  <c r="I140" i="2"/>
  <c r="S139" i="2"/>
  <c r="N139" i="2"/>
  <c r="I139" i="2"/>
  <c r="S138" i="2"/>
  <c r="N138" i="2"/>
  <c r="I138" i="2"/>
  <c r="S137" i="2"/>
  <c r="N137" i="2"/>
  <c r="I137" i="2"/>
  <c r="S136" i="2"/>
  <c r="N136" i="2"/>
  <c r="I136" i="2"/>
  <c r="S135" i="2"/>
  <c r="N135" i="2"/>
  <c r="I135" i="2"/>
  <c r="S134" i="2"/>
  <c r="N134" i="2"/>
  <c r="I134" i="2"/>
  <c r="S133" i="2"/>
  <c r="N133" i="2"/>
  <c r="I133" i="2"/>
  <c r="S132" i="2"/>
  <c r="N132" i="2"/>
  <c r="I132" i="2"/>
  <c r="S131" i="2"/>
  <c r="N131" i="2"/>
  <c r="I131" i="2"/>
  <c r="S130" i="2"/>
  <c r="N130" i="2"/>
  <c r="I130" i="2"/>
  <c r="S129" i="2"/>
  <c r="N129" i="2"/>
  <c r="I129" i="2"/>
  <c r="S128" i="2"/>
  <c r="N128" i="2"/>
  <c r="I128" i="2"/>
  <c r="S127" i="2"/>
  <c r="N127" i="2"/>
  <c r="I127" i="2"/>
  <c r="S126" i="2"/>
  <c r="N126" i="2"/>
  <c r="I126" i="2"/>
  <c r="S125" i="2"/>
  <c r="N125" i="2"/>
  <c r="I125" i="2"/>
  <c r="S124" i="2"/>
  <c r="N124" i="2"/>
  <c r="I124" i="2"/>
  <c r="S123" i="2"/>
  <c r="N123" i="2"/>
  <c r="S122" i="2"/>
  <c r="N122" i="2"/>
  <c r="I122" i="2"/>
  <c r="S121" i="2"/>
  <c r="N121" i="2"/>
  <c r="I121" i="2"/>
  <c r="S120" i="2"/>
  <c r="N120" i="2"/>
  <c r="I120" i="2"/>
  <c r="S119" i="2"/>
  <c r="N119" i="2"/>
  <c r="I119" i="2"/>
  <c r="N118" i="2"/>
  <c r="I118" i="2"/>
  <c r="S117" i="2"/>
  <c r="N117" i="2"/>
  <c r="I117" i="2"/>
  <c r="S116" i="2"/>
  <c r="N116" i="2"/>
  <c r="I116" i="2"/>
  <c r="S115" i="2"/>
  <c r="N115" i="2"/>
  <c r="I115" i="2"/>
  <c r="S114" i="2"/>
  <c r="N114" i="2"/>
  <c r="I114" i="2"/>
  <c r="S113" i="2"/>
  <c r="N113" i="2"/>
  <c r="I113" i="2"/>
  <c r="S112" i="2"/>
  <c r="N112" i="2"/>
  <c r="I112" i="2"/>
  <c r="S111" i="2"/>
  <c r="N111" i="2"/>
  <c r="I111" i="2"/>
  <c r="S110" i="2"/>
  <c r="N110" i="2"/>
  <c r="I110" i="2"/>
  <c r="S109" i="2"/>
  <c r="N109" i="2"/>
  <c r="I109" i="2"/>
  <c r="S108" i="2"/>
  <c r="N108" i="2"/>
  <c r="I108" i="2"/>
  <c r="S107" i="2"/>
  <c r="N107" i="2"/>
  <c r="I107" i="2"/>
  <c r="S106" i="2"/>
  <c r="N106" i="2"/>
  <c r="I106" i="2"/>
  <c r="S105" i="2"/>
  <c r="N105" i="2"/>
  <c r="I105" i="2"/>
  <c r="S104" i="2"/>
  <c r="N104" i="2"/>
  <c r="I104" i="2"/>
  <c r="S103" i="2"/>
  <c r="N103" i="2"/>
  <c r="I103" i="2"/>
  <c r="S102" i="2"/>
  <c r="N102" i="2"/>
  <c r="I102" i="2"/>
  <c r="S101" i="2"/>
  <c r="N101" i="2"/>
  <c r="I101" i="2"/>
  <c r="S100" i="2"/>
  <c r="N100" i="2"/>
  <c r="I100" i="2"/>
  <c r="S99" i="2"/>
  <c r="N99" i="2"/>
  <c r="I99" i="2"/>
  <c r="S98" i="2"/>
  <c r="N98" i="2"/>
  <c r="I98" i="2"/>
  <c r="S97" i="2"/>
  <c r="N97" i="2"/>
  <c r="I97" i="2"/>
  <c r="S96" i="2"/>
  <c r="N96" i="2"/>
  <c r="I96" i="2"/>
  <c r="S95" i="2"/>
  <c r="N95" i="2"/>
  <c r="I95" i="2"/>
  <c r="S94" i="2"/>
  <c r="N94" i="2"/>
  <c r="I94" i="2"/>
  <c r="S93" i="2"/>
  <c r="N93" i="2"/>
  <c r="I93" i="2"/>
  <c r="S92" i="2"/>
  <c r="N92" i="2"/>
  <c r="I92" i="2"/>
  <c r="S91" i="2"/>
  <c r="N91" i="2"/>
  <c r="I91" i="2"/>
  <c r="S90" i="2"/>
  <c r="N90" i="2"/>
  <c r="I90" i="2"/>
  <c r="S89" i="2"/>
  <c r="N89" i="2"/>
  <c r="I89" i="2"/>
  <c r="S88" i="2"/>
  <c r="N88" i="2"/>
  <c r="I88" i="2"/>
  <c r="S87" i="2"/>
  <c r="N87" i="2"/>
  <c r="I87" i="2"/>
  <c r="S86" i="2"/>
  <c r="N86" i="2"/>
  <c r="I86" i="2"/>
  <c r="S85" i="2"/>
  <c r="N85" i="2"/>
  <c r="I85" i="2"/>
  <c r="S84" i="2"/>
  <c r="N84" i="2"/>
  <c r="I84" i="2"/>
  <c r="R83" i="2"/>
  <c r="Q83" i="2"/>
  <c r="P83" i="2"/>
  <c r="O83" i="2"/>
  <c r="M83" i="2"/>
  <c r="L83" i="2"/>
  <c r="K83" i="2"/>
  <c r="J83" i="2"/>
  <c r="H83" i="2"/>
  <c r="G83" i="2"/>
  <c r="F83" i="2"/>
  <c r="E83" i="2"/>
  <c r="R82" i="2"/>
  <c r="Q82" i="2"/>
  <c r="P82" i="2"/>
  <c r="O82" i="2"/>
  <c r="M82" i="2"/>
  <c r="L82" i="2"/>
  <c r="K82" i="2"/>
  <c r="J82" i="2"/>
  <c r="H82" i="2"/>
  <c r="G82" i="2"/>
  <c r="F82" i="2"/>
  <c r="E82" i="2"/>
  <c r="D82" i="2"/>
  <c r="S81" i="2"/>
  <c r="N81" i="2"/>
  <c r="I81" i="2"/>
  <c r="S80" i="2"/>
  <c r="N80" i="2"/>
  <c r="I80" i="2"/>
  <c r="S79" i="2"/>
  <c r="N79" i="2"/>
  <c r="I79" i="2"/>
  <c r="S78" i="2"/>
  <c r="N78" i="2"/>
  <c r="I78" i="2"/>
  <c r="S77" i="2"/>
  <c r="N77" i="2"/>
  <c r="I77" i="2"/>
  <c r="S76" i="2"/>
  <c r="N76" i="2"/>
  <c r="I76" i="2"/>
  <c r="S75" i="2"/>
  <c r="N75" i="2"/>
  <c r="I75" i="2"/>
  <c r="S74" i="2"/>
  <c r="N74" i="2"/>
  <c r="I74" i="2"/>
  <c r="S73" i="2"/>
  <c r="N73" i="2"/>
  <c r="I73" i="2"/>
  <c r="S72" i="2"/>
  <c r="N72" i="2"/>
  <c r="I72" i="2"/>
  <c r="S71" i="2"/>
  <c r="N71" i="2"/>
  <c r="I71" i="2"/>
  <c r="S70" i="2"/>
  <c r="N70" i="2"/>
  <c r="I70" i="2"/>
  <c r="S69" i="2"/>
  <c r="N69" i="2"/>
  <c r="I69" i="2"/>
  <c r="S68" i="2"/>
  <c r="N68" i="2"/>
  <c r="I68" i="2"/>
  <c r="S67" i="2"/>
  <c r="N67" i="2"/>
  <c r="I67" i="2"/>
  <c r="S66" i="2"/>
  <c r="N66" i="2"/>
  <c r="I66" i="2"/>
  <c r="S65" i="2"/>
  <c r="N65" i="2"/>
  <c r="I65" i="2"/>
  <c r="S64" i="2"/>
  <c r="N64" i="2"/>
  <c r="I64" i="2"/>
  <c r="S63" i="2"/>
  <c r="N63" i="2"/>
  <c r="I63" i="2"/>
  <c r="S62" i="2"/>
  <c r="N62" i="2"/>
  <c r="I62" i="2"/>
  <c r="S61" i="2"/>
  <c r="N61" i="2"/>
  <c r="I61" i="2"/>
  <c r="S60" i="2"/>
  <c r="N60" i="2"/>
  <c r="I60" i="2"/>
  <c r="S59" i="2"/>
  <c r="N59" i="2"/>
  <c r="I59" i="2"/>
  <c r="S58" i="2"/>
  <c r="N58" i="2"/>
  <c r="I58" i="2"/>
  <c r="S57" i="2"/>
  <c r="N57" i="2"/>
  <c r="I57" i="2"/>
  <c r="S56" i="2"/>
  <c r="N56" i="2"/>
  <c r="I56" i="2"/>
  <c r="S55" i="2"/>
  <c r="N55" i="2"/>
  <c r="I55" i="2"/>
  <c r="S54" i="2"/>
  <c r="N54" i="2"/>
  <c r="I54" i="2"/>
  <c r="S53" i="2"/>
  <c r="N53" i="2"/>
  <c r="I53" i="2"/>
  <c r="S52" i="2"/>
  <c r="N52" i="2"/>
  <c r="I52" i="2"/>
  <c r="S51" i="2"/>
  <c r="N51" i="2"/>
  <c r="I51" i="2"/>
  <c r="S50" i="2"/>
  <c r="N50" i="2"/>
  <c r="I50" i="2"/>
  <c r="S49" i="2"/>
  <c r="N49" i="2"/>
  <c r="I49" i="2"/>
  <c r="S48" i="2"/>
  <c r="N48" i="2"/>
  <c r="I48" i="2"/>
  <c r="S47" i="2"/>
  <c r="N47" i="2"/>
  <c r="I47" i="2"/>
  <c r="S46" i="2"/>
  <c r="N46" i="2"/>
  <c r="I46" i="2"/>
  <c r="S45" i="2"/>
  <c r="N45" i="2"/>
  <c r="I45" i="2"/>
  <c r="S44" i="2"/>
  <c r="N44" i="2"/>
  <c r="I44" i="2"/>
  <c r="S43" i="2"/>
  <c r="N43" i="2"/>
  <c r="I43" i="2"/>
  <c r="S42" i="2"/>
  <c r="N42" i="2"/>
  <c r="I42" i="2"/>
  <c r="S41" i="2"/>
  <c r="N41" i="2"/>
  <c r="I41" i="2"/>
  <c r="S40" i="2"/>
  <c r="N40" i="2"/>
  <c r="I40" i="2"/>
  <c r="S39" i="2"/>
  <c r="N39" i="2"/>
  <c r="I39" i="2"/>
  <c r="S38" i="2"/>
  <c r="N38" i="2"/>
  <c r="I38" i="2"/>
  <c r="S37" i="2"/>
  <c r="N37" i="2"/>
  <c r="I37" i="2"/>
  <c r="S36" i="2"/>
  <c r="N36" i="2"/>
  <c r="I36" i="2"/>
  <c r="S35" i="2"/>
  <c r="N35" i="2"/>
  <c r="I35" i="2"/>
  <c r="S34" i="2"/>
  <c r="N34" i="2"/>
  <c r="I34" i="2"/>
  <c r="S33" i="2"/>
  <c r="N33" i="2"/>
  <c r="I33" i="2"/>
  <c r="S32" i="2"/>
  <c r="N32" i="2"/>
  <c r="I32" i="2"/>
  <c r="S31" i="2"/>
  <c r="N31" i="2"/>
  <c r="I31" i="2"/>
  <c r="S30" i="2"/>
  <c r="N30" i="2"/>
  <c r="I30" i="2"/>
  <c r="S29" i="2"/>
  <c r="N29" i="2"/>
  <c r="I29" i="2"/>
  <c r="R28" i="2"/>
  <c r="Q28" i="2"/>
  <c r="P28" i="2"/>
  <c r="O28" i="2"/>
  <c r="M28" i="2"/>
  <c r="L28" i="2"/>
  <c r="K28" i="2"/>
  <c r="J28" i="2"/>
  <c r="H28" i="2"/>
  <c r="G28" i="2"/>
  <c r="F28" i="2"/>
  <c r="E28" i="2"/>
  <c r="D28" i="2"/>
  <c r="S26" i="2"/>
  <c r="N26" i="2"/>
  <c r="I26" i="2"/>
  <c r="S25" i="2"/>
  <c r="N25" i="2"/>
  <c r="I25" i="2"/>
  <c r="S24" i="2"/>
  <c r="N24" i="2"/>
  <c r="I24" i="2"/>
  <c r="S23" i="2"/>
  <c r="N23" i="2"/>
  <c r="I23" i="2"/>
  <c r="S22" i="2"/>
  <c r="N22" i="2"/>
  <c r="I22" i="2"/>
  <c r="S21" i="2"/>
  <c r="N21" i="2"/>
  <c r="I21" i="2"/>
  <c r="R20" i="2"/>
  <c r="Q20" i="2"/>
  <c r="P20" i="2"/>
  <c r="O20" i="2"/>
  <c r="M20" i="2"/>
  <c r="L20" i="2"/>
  <c r="K20" i="2"/>
  <c r="J20" i="2"/>
  <c r="H20" i="2"/>
  <c r="G20" i="2"/>
  <c r="F20" i="2"/>
  <c r="E20" i="2"/>
  <c r="D20" i="2"/>
  <c r="S19" i="2"/>
  <c r="N19" i="2"/>
  <c r="I19" i="2"/>
  <c r="S18" i="2"/>
  <c r="N18" i="2"/>
  <c r="I18" i="2"/>
  <c r="S17" i="2"/>
  <c r="N17" i="2"/>
  <c r="I17" i="2"/>
  <c r="S16" i="2"/>
  <c r="N16" i="2"/>
  <c r="I16" i="2"/>
  <c r="S15" i="2"/>
  <c r="N15" i="2"/>
  <c r="I15" i="2"/>
  <c r="S14" i="2"/>
  <c r="N14" i="2"/>
  <c r="I14" i="2"/>
  <c r="R13" i="2"/>
  <c r="Q13" i="2"/>
  <c r="P13" i="2"/>
  <c r="O13" i="2"/>
  <c r="M13" i="2"/>
  <c r="L13" i="2"/>
  <c r="K13" i="2"/>
  <c r="J13" i="2"/>
  <c r="H13" i="2"/>
  <c r="G13" i="2"/>
  <c r="F13" i="2"/>
  <c r="E13" i="2"/>
  <c r="S12" i="2"/>
  <c r="N12" i="2"/>
  <c r="I12" i="2"/>
  <c r="K8" i="2"/>
  <c r="P8" i="2" s="1"/>
  <c r="D311" i="2" l="1"/>
  <c r="D319" i="2"/>
  <c r="I297" i="2"/>
  <c r="N297" i="2"/>
  <c r="S297" i="2"/>
  <c r="D317" i="2"/>
  <c r="D316" i="2"/>
  <c r="D315" i="2"/>
  <c r="D314" i="2"/>
  <c r="D312" i="2"/>
  <c r="D307" i="2"/>
  <c r="D310" i="2"/>
  <c r="D309" i="2"/>
  <c r="D306" i="2"/>
  <c r="D305" i="2"/>
  <c r="D301" i="2"/>
  <c r="D304" i="2"/>
  <c r="D303" i="2"/>
  <c r="D302" i="2"/>
  <c r="T150" i="2"/>
  <c r="X150" i="2" s="1"/>
  <c r="T159" i="2"/>
  <c r="X159" i="2" s="1"/>
  <c r="I205" i="2"/>
  <c r="S205" i="2"/>
  <c r="I209" i="2"/>
  <c r="S209" i="2"/>
  <c r="I213" i="2"/>
  <c r="I214" i="2"/>
  <c r="I217" i="2"/>
  <c r="I221" i="2"/>
  <c r="I222" i="2"/>
  <c r="I225" i="2"/>
  <c r="I229" i="2"/>
  <c r="I230" i="2"/>
  <c r="I233" i="2"/>
  <c r="I237" i="2"/>
  <c r="I241" i="2"/>
  <c r="I245" i="2"/>
  <c r="I249" i="2"/>
  <c r="I253" i="2"/>
  <c r="I256" i="2"/>
  <c r="N256" i="2"/>
  <c r="S256" i="2"/>
  <c r="I260" i="2"/>
  <c r="N260" i="2"/>
  <c r="S260" i="2"/>
  <c r="I264" i="2"/>
  <c r="N264" i="2"/>
  <c r="S264" i="2"/>
  <c r="S268" i="2"/>
  <c r="S272" i="2"/>
  <c r="S276" i="2"/>
  <c r="I280" i="2"/>
  <c r="N280" i="2"/>
  <c r="I281" i="2"/>
  <c r="N281" i="2"/>
  <c r="S281" i="2"/>
  <c r="I285" i="2"/>
  <c r="N285" i="2"/>
  <c r="S285" i="2"/>
  <c r="I289" i="2"/>
  <c r="N289" i="2"/>
  <c r="S289" i="2"/>
  <c r="I293" i="2"/>
  <c r="N293" i="2"/>
  <c r="S293" i="2"/>
  <c r="T201" i="2"/>
  <c r="X201" i="2" s="1"/>
  <c r="T115" i="2"/>
  <c r="X115" i="2" s="1"/>
  <c r="T35" i="2"/>
  <c r="X35" i="2" s="1"/>
  <c r="T61" i="2"/>
  <c r="X61" i="2" s="1"/>
  <c r="T69" i="2"/>
  <c r="X69" i="2" s="1"/>
  <c r="T49" i="2"/>
  <c r="X49" i="2" s="1"/>
  <c r="T57" i="2"/>
  <c r="X57" i="2" s="1"/>
  <c r="G27" i="2"/>
  <c r="G10" i="2" s="1"/>
  <c r="L27" i="2"/>
  <c r="L10" i="2" s="1"/>
  <c r="T55" i="2"/>
  <c r="X55" i="2" s="1"/>
  <c r="T88" i="2"/>
  <c r="X88" i="2" s="1"/>
  <c r="T114" i="2"/>
  <c r="X114" i="2" s="1"/>
  <c r="T43" i="2"/>
  <c r="X43" i="2" s="1"/>
  <c r="T51" i="2"/>
  <c r="X51" i="2" s="1"/>
  <c r="J27" i="2"/>
  <c r="J10" i="2" s="1"/>
  <c r="T94" i="2"/>
  <c r="X94" i="2" s="1"/>
  <c r="T97" i="2"/>
  <c r="X97" i="2" s="1"/>
  <c r="T113" i="2"/>
  <c r="X113" i="2" s="1"/>
  <c r="T127" i="2"/>
  <c r="X127" i="2" s="1"/>
  <c r="T132" i="2"/>
  <c r="X132" i="2" s="1"/>
  <c r="F27" i="2"/>
  <c r="F10" i="2" s="1"/>
  <c r="K27" i="2"/>
  <c r="T81" i="2"/>
  <c r="X81" i="2" s="1"/>
  <c r="T116" i="2"/>
  <c r="X116" i="2" s="1"/>
  <c r="T129" i="2"/>
  <c r="X129" i="2" s="1"/>
  <c r="T134" i="2"/>
  <c r="X134" i="2" s="1"/>
  <c r="T22" i="2"/>
  <c r="X22" i="2" s="1"/>
  <c r="T26" i="2"/>
  <c r="X26" i="2" s="1"/>
  <c r="T48" i="2"/>
  <c r="X48" i="2" s="1"/>
  <c r="T92" i="2"/>
  <c r="X92" i="2" s="1"/>
  <c r="T93" i="2"/>
  <c r="X93" i="2" s="1"/>
  <c r="T117" i="2"/>
  <c r="X117" i="2" s="1"/>
  <c r="T124" i="2"/>
  <c r="X124" i="2" s="1"/>
  <c r="T126" i="2"/>
  <c r="X126" i="2" s="1"/>
  <c r="T130" i="2"/>
  <c r="X130" i="2" s="1"/>
  <c r="T139" i="2"/>
  <c r="X139" i="2" s="1"/>
  <c r="T142" i="2"/>
  <c r="X142" i="2" s="1"/>
  <c r="T143" i="2"/>
  <c r="X143" i="2" s="1"/>
  <c r="T147" i="2"/>
  <c r="X147" i="2" s="1"/>
  <c r="T149" i="2"/>
  <c r="X149" i="2" s="1"/>
  <c r="I192" i="2"/>
  <c r="S192" i="2"/>
  <c r="I196" i="2"/>
  <c r="S196" i="2"/>
  <c r="I200" i="2"/>
  <c r="S200" i="2"/>
  <c r="T15" i="2"/>
  <c r="X15" i="2" s="1"/>
  <c r="T19" i="2"/>
  <c r="X19" i="2" s="1"/>
  <c r="I20" i="2"/>
  <c r="N20" i="2"/>
  <c r="S20" i="2"/>
  <c r="T108" i="2"/>
  <c r="X108" i="2" s="1"/>
  <c r="N183" i="2"/>
  <c r="S188" i="2"/>
  <c r="T12" i="2"/>
  <c r="X12" i="2" s="1"/>
  <c r="I13" i="2"/>
  <c r="T14" i="2"/>
  <c r="X14" i="2" s="1"/>
  <c r="T18" i="2"/>
  <c r="X18" i="2" s="1"/>
  <c r="I82" i="2"/>
  <c r="N82" i="2"/>
  <c r="T86" i="2"/>
  <c r="X86" i="2" s="1"/>
  <c r="T87" i="2"/>
  <c r="X87" i="2" s="1"/>
  <c r="T104" i="2"/>
  <c r="X104" i="2" s="1"/>
  <c r="T128" i="2"/>
  <c r="X128" i="2" s="1"/>
  <c r="T133" i="2"/>
  <c r="X133" i="2" s="1"/>
  <c r="T137" i="2"/>
  <c r="X137" i="2" s="1"/>
  <c r="T141" i="2"/>
  <c r="X141" i="2" s="1"/>
  <c r="T151" i="2"/>
  <c r="X151" i="2" s="1"/>
  <c r="I162" i="2"/>
  <c r="T162" i="2" s="1"/>
  <c r="X162" i="2" s="1"/>
  <c r="I168" i="2"/>
  <c r="N168" i="2"/>
  <c r="S168" i="2"/>
  <c r="I172" i="2"/>
  <c r="N172" i="2"/>
  <c r="S172" i="2"/>
  <c r="I176" i="2"/>
  <c r="N176" i="2"/>
  <c r="I180" i="2"/>
  <c r="N180" i="2"/>
  <c r="S190" i="2"/>
  <c r="T53" i="2"/>
  <c r="X53" i="2" s="1"/>
  <c r="T101" i="2"/>
  <c r="X101" i="2" s="1"/>
  <c r="D27" i="2"/>
  <c r="D10" i="2" s="1"/>
  <c r="T17" i="2"/>
  <c r="X17" i="2" s="1"/>
  <c r="I28" i="2"/>
  <c r="S28" i="2"/>
  <c r="T39" i="2"/>
  <c r="X39" i="2" s="1"/>
  <c r="T47" i="2"/>
  <c r="X47" i="2" s="1"/>
  <c r="T65" i="2"/>
  <c r="X65" i="2" s="1"/>
  <c r="T73" i="2"/>
  <c r="X73" i="2" s="1"/>
  <c r="T77" i="2"/>
  <c r="X77" i="2" s="1"/>
  <c r="T64" i="2"/>
  <c r="X64" i="2" s="1"/>
  <c r="H27" i="2"/>
  <c r="H10" i="2" s="1"/>
  <c r="T16" i="2"/>
  <c r="X16" i="2" s="1"/>
  <c r="T24" i="2"/>
  <c r="X24" i="2" s="1"/>
  <c r="T42" i="2"/>
  <c r="X42" i="2" s="1"/>
  <c r="T50" i="2"/>
  <c r="X50" i="2" s="1"/>
  <c r="T54" i="2"/>
  <c r="X54" i="2" s="1"/>
  <c r="Q27" i="2"/>
  <c r="Q10" i="2" s="1"/>
  <c r="T21" i="2"/>
  <c r="X21" i="2" s="1"/>
  <c r="T25" i="2"/>
  <c r="X25" i="2" s="1"/>
  <c r="T32" i="2"/>
  <c r="X32" i="2" s="1"/>
  <c r="T36" i="2"/>
  <c r="X36" i="2" s="1"/>
  <c r="T44" i="2"/>
  <c r="X44" i="2" s="1"/>
  <c r="T58" i="2"/>
  <c r="X58" i="2" s="1"/>
  <c r="T62" i="2"/>
  <c r="X62" i="2" s="1"/>
  <c r="T68" i="2"/>
  <c r="X68" i="2" s="1"/>
  <c r="T74" i="2"/>
  <c r="X74" i="2" s="1"/>
  <c r="T78" i="2"/>
  <c r="X78" i="2" s="1"/>
  <c r="M27" i="2"/>
  <c r="M10" i="2" s="1"/>
  <c r="T85" i="2"/>
  <c r="X85" i="2" s="1"/>
  <c r="T91" i="2"/>
  <c r="X91" i="2" s="1"/>
  <c r="T110" i="2"/>
  <c r="X110" i="2" s="1"/>
  <c r="T112" i="2"/>
  <c r="X112" i="2" s="1"/>
  <c r="T119" i="2"/>
  <c r="X119" i="2" s="1"/>
  <c r="T122" i="2"/>
  <c r="X122" i="2" s="1"/>
  <c r="T123" i="2"/>
  <c r="X123" i="2" s="1"/>
  <c r="T135" i="2"/>
  <c r="X135" i="2" s="1"/>
  <c r="T138" i="2"/>
  <c r="X138" i="2" s="1"/>
  <c r="I145" i="2"/>
  <c r="S145" i="2"/>
  <c r="T152" i="2"/>
  <c r="X152" i="2" s="1"/>
  <c r="T154" i="2"/>
  <c r="X154" i="2" s="1"/>
  <c r="I156" i="2"/>
  <c r="N156" i="2"/>
  <c r="S156" i="2"/>
  <c r="I169" i="2"/>
  <c r="I173" i="2"/>
  <c r="F164" i="2"/>
  <c r="I177" i="2"/>
  <c r="N177" i="2"/>
  <c r="I181" i="2"/>
  <c r="N181" i="2"/>
  <c r="I184" i="2"/>
  <c r="N184" i="2"/>
  <c r="N185" i="2"/>
  <c r="S185" i="2"/>
  <c r="N189" i="2"/>
  <c r="S189" i="2"/>
  <c r="I190" i="2"/>
  <c r="N190" i="2"/>
  <c r="I238" i="2"/>
  <c r="S253" i="2"/>
  <c r="I257" i="2"/>
  <c r="N257" i="2"/>
  <c r="S257" i="2"/>
  <c r="I261" i="2"/>
  <c r="N261" i="2"/>
  <c r="S261" i="2"/>
  <c r="I265" i="2"/>
  <c r="N265" i="2"/>
  <c r="S265" i="2"/>
  <c r="I269" i="2"/>
  <c r="N269" i="2"/>
  <c r="S269" i="2"/>
  <c r="N273" i="2"/>
  <c r="S273" i="2"/>
  <c r="I277" i="2"/>
  <c r="N277" i="2"/>
  <c r="S277" i="2"/>
  <c r="I286" i="2"/>
  <c r="I294" i="2"/>
  <c r="E27" i="2"/>
  <c r="E10" i="2" s="1"/>
  <c r="S83" i="2"/>
  <c r="T90" i="2"/>
  <c r="X90" i="2" s="1"/>
  <c r="P27" i="2"/>
  <c r="P10" i="2" s="1"/>
  <c r="I170" i="2"/>
  <c r="S170" i="2"/>
  <c r="I174" i="2"/>
  <c r="S174" i="2"/>
  <c r="I178" i="2"/>
  <c r="N178" i="2"/>
  <c r="S178" i="2"/>
  <c r="I182" i="2"/>
  <c r="N182" i="2"/>
  <c r="S182" i="2"/>
  <c r="I186" i="2"/>
  <c r="N186" i="2"/>
  <c r="L164" i="2"/>
  <c r="I194" i="2"/>
  <c r="N194" i="2"/>
  <c r="S194" i="2"/>
  <c r="I198" i="2"/>
  <c r="N198" i="2"/>
  <c r="S198" i="2"/>
  <c r="I203" i="2"/>
  <c r="I318" i="2" s="1"/>
  <c r="N203" i="2"/>
  <c r="N318" i="2" s="1"/>
  <c r="S203" i="2"/>
  <c r="S318" i="2" s="1"/>
  <c r="I207" i="2"/>
  <c r="N207" i="2"/>
  <c r="S207" i="2"/>
  <c r="I211" i="2"/>
  <c r="N211" i="2"/>
  <c r="S211" i="2"/>
  <c r="I215" i="2"/>
  <c r="N215" i="2"/>
  <c r="S215" i="2"/>
  <c r="I219" i="2"/>
  <c r="N219" i="2"/>
  <c r="S219" i="2"/>
  <c r="I223" i="2"/>
  <c r="N223" i="2"/>
  <c r="S223" i="2"/>
  <c r="I227" i="2"/>
  <c r="N227" i="2"/>
  <c r="S227" i="2"/>
  <c r="I231" i="2"/>
  <c r="N231" i="2"/>
  <c r="S231" i="2"/>
  <c r="I235" i="2"/>
  <c r="N235" i="2"/>
  <c r="S235" i="2"/>
  <c r="I239" i="2"/>
  <c r="N239" i="2"/>
  <c r="S239" i="2"/>
  <c r="I243" i="2"/>
  <c r="N243" i="2"/>
  <c r="S243" i="2"/>
  <c r="I247" i="2"/>
  <c r="N247" i="2"/>
  <c r="S247" i="2"/>
  <c r="I251" i="2"/>
  <c r="N251" i="2"/>
  <c r="S251" i="2"/>
  <c r="S278" i="2"/>
  <c r="I283" i="2"/>
  <c r="I287" i="2"/>
  <c r="S287" i="2"/>
  <c r="I291" i="2"/>
  <c r="I295" i="2"/>
  <c r="S295" i="2"/>
  <c r="T23" i="2"/>
  <c r="X23" i="2" s="1"/>
  <c r="R27" i="2"/>
  <c r="R10" i="2" s="1"/>
  <c r="T34" i="2"/>
  <c r="X34" i="2" s="1"/>
  <c r="T60" i="2"/>
  <c r="X60" i="2" s="1"/>
  <c r="T70" i="2"/>
  <c r="X70" i="2" s="1"/>
  <c r="T72" i="2"/>
  <c r="X72" i="2" s="1"/>
  <c r="T76" i="2"/>
  <c r="X76" i="2" s="1"/>
  <c r="T80" i="2"/>
  <c r="X80" i="2" s="1"/>
  <c r="T98" i="2"/>
  <c r="X98" i="2" s="1"/>
  <c r="T103" i="2"/>
  <c r="X103" i="2" s="1"/>
  <c r="T125" i="2"/>
  <c r="X125" i="2" s="1"/>
  <c r="T131" i="2"/>
  <c r="X131" i="2" s="1"/>
  <c r="I144" i="2"/>
  <c r="N144" i="2"/>
  <c r="N155" i="2"/>
  <c r="S155" i="2"/>
  <c r="T157" i="2"/>
  <c r="X157" i="2" s="1"/>
  <c r="I161" i="2"/>
  <c r="S161" i="2"/>
  <c r="I167" i="2"/>
  <c r="Q164" i="2"/>
  <c r="I171" i="2"/>
  <c r="N171" i="2"/>
  <c r="I175" i="2"/>
  <c r="N175" i="2"/>
  <c r="I179" i="2"/>
  <c r="N179" i="2"/>
  <c r="I183" i="2"/>
  <c r="I187" i="2"/>
  <c r="N187" i="2"/>
  <c r="S187" i="2"/>
  <c r="S216" i="2"/>
  <c r="S220" i="2"/>
  <c r="S224" i="2"/>
  <c r="S228" i="2"/>
  <c r="S232" i="2"/>
  <c r="S236" i="2"/>
  <c r="S240" i="2"/>
  <c r="S244" i="2"/>
  <c r="S248" i="2"/>
  <c r="S252" i="2"/>
  <c r="I255" i="2"/>
  <c r="N255" i="2"/>
  <c r="I259" i="2"/>
  <c r="N259" i="2"/>
  <c r="I263" i="2"/>
  <c r="N263" i="2"/>
  <c r="I267" i="2"/>
  <c r="N267" i="2"/>
  <c r="S267" i="2"/>
  <c r="N271" i="2"/>
  <c r="S271" i="2"/>
  <c r="N275" i="2"/>
  <c r="S275" i="2"/>
  <c r="I279" i="2"/>
  <c r="N279" i="2"/>
  <c r="S279" i="2"/>
  <c r="N284" i="2"/>
  <c r="S284" i="2"/>
  <c r="N288" i="2"/>
  <c r="S288" i="2"/>
  <c r="N292" i="2"/>
  <c r="S292" i="2"/>
  <c r="N296" i="2"/>
  <c r="S296" i="2"/>
  <c r="T111" i="2"/>
  <c r="X111" i="2" s="1"/>
  <c r="N83" i="2"/>
  <c r="T84" i="2"/>
  <c r="X84" i="2" s="1"/>
  <c r="T146" i="2"/>
  <c r="X146" i="2" s="1"/>
  <c r="R164" i="2"/>
  <c r="I226" i="2"/>
  <c r="I282" i="2"/>
  <c r="S13" i="2"/>
  <c r="O27" i="2"/>
  <c r="O10" i="2" s="1"/>
  <c r="I83" i="2"/>
  <c r="T106" i="2"/>
  <c r="X106" i="2" s="1"/>
  <c r="N28" i="2"/>
  <c r="S82" i="2"/>
  <c r="J164" i="2"/>
  <c r="N167" i="2"/>
  <c r="D164" i="2"/>
  <c r="I242" i="2"/>
  <c r="I290" i="2"/>
  <c r="N13" i="2"/>
  <c r="T30" i="2"/>
  <c r="X30" i="2" s="1"/>
  <c r="T38" i="2"/>
  <c r="X38" i="2" s="1"/>
  <c r="T102" i="2"/>
  <c r="X102" i="2" s="1"/>
  <c r="N161" i="2"/>
  <c r="H164" i="2"/>
  <c r="S167" i="2"/>
  <c r="N169" i="2"/>
  <c r="S171" i="2"/>
  <c r="N173" i="2"/>
  <c r="S175" i="2"/>
  <c r="S179" i="2"/>
  <c r="S183" i="2"/>
  <c r="I246" i="2"/>
  <c r="T29" i="2"/>
  <c r="X29" i="2" s="1"/>
  <c r="T33" i="2"/>
  <c r="X33" i="2" s="1"/>
  <c r="T37" i="2"/>
  <c r="X37" i="2" s="1"/>
  <c r="T41" i="2"/>
  <c r="X41" i="2" s="1"/>
  <c r="T45" i="2"/>
  <c r="X45" i="2" s="1"/>
  <c r="T59" i="2"/>
  <c r="X59" i="2" s="1"/>
  <c r="T63" i="2"/>
  <c r="X63" i="2" s="1"/>
  <c r="T67" i="2"/>
  <c r="X67" i="2" s="1"/>
  <c r="T75" i="2"/>
  <c r="X75" i="2" s="1"/>
  <c r="T79" i="2"/>
  <c r="X79" i="2" s="1"/>
  <c r="T148" i="2"/>
  <c r="X148" i="2" s="1"/>
  <c r="T158" i="2"/>
  <c r="X158" i="2" s="1"/>
  <c r="E164" i="2"/>
  <c r="I166" i="2"/>
  <c r="I308" i="2" s="1"/>
  <c r="M164" i="2"/>
  <c r="I218" i="2"/>
  <c r="I234" i="2"/>
  <c r="I250" i="2"/>
  <c r="I273" i="2"/>
  <c r="T31" i="2"/>
  <c r="X31" i="2" s="1"/>
  <c r="T40" i="2"/>
  <c r="X40" i="2" s="1"/>
  <c r="T46" i="2"/>
  <c r="X46" i="2" s="1"/>
  <c r="T52" i="2"/>
  <c r="X52" i="2" s="1"/>
  <c r="T56" i="2"/>
  <c r="X56" i="2" s="1"/>
  <c r="T66" i="2"/>
  <c r="X66" i="2" s="1"/>
  <c r="T71" i="2"/>
  <c r="X71" i="2" s="1"/>
  <c r="T89" i="2"/>
  <c r="X89" i="2" s="1"/>
  <c r="T96" i="2"/>
  <c r="X96" i="2" s="1"/>
  <c r="T100" i="2"/>
  <c r="X100" i="2" s="1"/>
  <c r="T105" i="2"/>
  <c r="X105" i="2" s="1"/>
  <c r="T109" i="2"/>
  <c r="X109" i="2" s="1"/>
  <c r="T118" i="2"/>
  <c r="X118" i="2" s="1"/>
  <c r="T121" i="2"/>
  <c r="X121" i="2" s="1"/>
  <c r="S144" i="2"/>
  <c r="N166" i="2"/>
  <c r="N308" i="2" s="1"/>
  <c r="O164" i="2"/>
  <c r="S166" i="2"/>
  <c r="S308" i="2" s="1"/>
  <c r="N170" i="2"/>
  <c r="N174" i="2"/>
  <c r="S176" i="2"/>
  <c r="S180" i="2"/>
  <c r="S184" i="2"/>
  <c r="I185" i="2"/>
  <c r="S186" i="2"/>
  <c r="I189" i="2"/>
  <c r="I191" i="2"/>
  <c r="N191" i="2"/>
  <c r="S191" i="2"/>
  <c r="N193" i="2"/>
  <c r="S193" i="2"/>
  <c r="I195" i="2"/>
  <c r="N195" i="2"/>
  <c r="S195" i="2"/>
  <c r="N197" i="2"/>
  <c r="S197" i="2"/>
  <c r="I199" i="2"/>
  <c r="N199" i="2"/>
  <c r="S199" i="2"/>
  <c r="N202" i="2"/>
  <c r="S202" i="2"/>
  <c r="I204" i="2"/>
  <c r="N204" i="2"/>
  <c r="S204" i="2"/>
  <c r="N206" i="2"/>
  <c r="S206" i="2"/>
  <c r="I208" i="2"/>
  <c r="N208" i="2"/>
  <c r="S208" i="2"/>
  <c r="N210" i="2"/>
  <c r="S210" i="2"/>
  <c r="I212" i="2"/>
  <c r="N212" i="2"/>
  <c r="S212" i="2"/>
  <c r="I216" i="2"/>
  <c r="N216" i="2"/>
  <c r="I220" i="2"/>
  <c r="N220" i="2"/>
  <c r="I224" i="2"/>
  <c r="N224" i="2"/>
  <c r="I228" i="2"/>
  <c r="N228" i="2"/>
  <c r="I232" i="2"/>
  <c r="N232" i="2"/>
  <c r="I236" i="2"/>
  <c r="N236" i="2"/>
  <c r="I240" i="2"/>
  <c r="N240" i="2"/>
  <c r="I244" i="2"/>
  <c r="N244" i="2"/>
  <c r="I248" i="2"/>
  <c r="N248" i="2"/>
  <c r="I252" i="2"/>
  <c r="N252" i="2"/>
  <c r="T95" i="2"/>
  <c r="X95" i="2" s="1"/>
  <c r="T99" i="2"/>
  <c r="X99" i="2" s="1"/>
  <c r="T107" i="2"/>
  <c r="X107" i="2" s="1"/>
  <c r="T120" i="2"/>
  <c r="X120" i="2" s="1"/>
  <c r="T136" i="2"/>
  <c r="X136" i="2" s="1"/>
  <c r="T140" i="2"/>
  <c r="X140" i="2" s="1"/>
  <c r="N145" i="2"/>
  <c r="I155" i="2"/>
  <c r="G164" i="2"/>
  <c r="K164" i="2"/>
  <c r="P164" i="2"/>
  <c r="S169" i="2"/>
  <c r="S173" i="2"/>
  <c r="N188" i="2"/>
  <c r="I254" i="2"/>
  <c r="I258" i="2"/>
  <c r="I262" i="2"/>
  <c r="I266" i="2"/>
  <c r="S283" i="2"/>
  <c r="S291" i="2"/>
  <c r="S177" i="2"/>
  <c r="S181" i="2"/>
  <c r="I193" i="2"/>
  <c r="I197" i="2"/>
  <c r="I202" i="2"/>
  <c r="I206" i="2"/>
  <c r="I210" i="2"/>
  <c r="S214" i="2"/>
  <c r="S218" i="2"/>
  <c r="S222" i="2"/>
  <c r="S226" i="2"/>
  <c r="S230" i="2"/>
  <c r="S234" i="2"/>
  <c r="S238" i="2"/>
  <c r="S242" i="2"/>
  <c r="S246" i="2"/>
  <c r="S250" i="2"/>
  <c r="S255" i="2"/>
  <c r="S259" i="2"/>
  <c r="S263" i="2"/>
  <c r="T153" i="2"/>
  <c r="T160" i="2"/>
  <c r="X160" i="2" s="1"/>
  <c r="T163" i="2"/>
  <c r="X163" i="2" s="1"/>
  <c r="I188" i="2"/>
  <c r="N192" i="2"/>
  <c r="N196" i="2"/>
  <c r="N200" i="2"/>
  <c r="N205" i="2"/>
  <c r="N209" i="2"/>
  <c r="N213" i="2"/>
  <c r="S213" i="2"/>
  <c r="N217" i="2"/>
  <c r="S217" i="2"/>
  <c r="N221" i="2"/>
  <c r="S221" i="2"/>
  <c r="N225" i="2"/>
  <c r="S225" i="2"/>
  <c r="N229" i="2"/>
  <c r="S229" i="2"/>
  <c r="N233" i="2"/>
  <c r="S233" i="2"/>
  <c r="N237" i="2"/>
  <c r="S237" i="2"/>
  <c r="N241" i="2"/>
  <c r="S241" i="2"/>
  <c r="N245" i="2"/>
  <c r="S245" i="2"/>
  <c r="N249" i="2"/>
  <c r="S249" i="2"/>
  <c r="S254" i="2"/>
  <c r="S258" i="2"/>
  <c r="S262" i="2"/>
  <c r="S266" i="2"/>
  <c r="I268" i="2"/>
  <c r="N268" i="2"/>
  <c r="I270" i="2"/>
  <c r="S270" i="2"/>
  <c r="I272" i="2"/>
  <c r="N272" i="2"/>
  <c r="I274" i="2"/>
  <c r="S274" i="2"/>
  <c r="I276" i="2"/>
  <c r="N276" i="2"/>
  <c r="N283" i="2"/>
  <c r="N287" i="2"/>
  <c r="N291" i="2"/>
  <c r="N295" i="2"/>
  <c r="I271" i="2"/>
  <c r="I275" i="2"/>
  <c r="I278" i="2"/>
  <c r="N278" i="2"/>
  <c r="S280" i="2"/>
  <c r="N282" i="2"/>
  <c r="S282" i="2"/>
  <c r="N286" i="2"/>
  <c r="S286" i="2"/>
  <c r="N290" i="2"/>
  <c r="S290" i="2"/>
  <c r="N294" i="2"/>
  <c r="S294" i="2"/>
  <c r="N214" i="2"/>
  <c r="N218" i="2"/>
  <c r="N222" i="2"/>
  <c r="N226" i="2"/>
  <c r="N230" i="2"/>
  <c r="N234" i="2"/>
  <c r="N238" i="2"/>
  <c r="N242" i="2"/>
  <c r="N246" i="2"/>
  <c r="N250" i="2"/>
  <c r="N254" i="2"/>
  <c r="N258" i="2"/>
  <c r="N262" i="2"/>
  <c r="N266" i="2"/>
  <c r="N270" i="2"/>
  <c r="N274" i="2"/>
  <c r="I284" i="2"/>
  <c r="I288" i="2"/>
  <c r="I292" i="2"/>
  <c r="I296" i="2"/>
  <c r="Q216" i="1"/>
  <c r="P216" i="1"/>
  <c r="O216" i="1"/>
  <c r="N216" i="1"/>
  <c r="L216" i="1"/>
  <c r="K216" i="1"/>
  <c r="J216" i="1"/>
  <c r="I216" i="1"/>
  <c r="G216" i="1"/>
  <c r="F216" i="1"/>
  <c r="E216" i="1"/>
  <c r="D216" i="1"/>
  <c r="C216" i="1"/>
  <c r="I319" i="2" l="1"/>
  <c r="T297" i="2"/>
  <c r="X297" i="2" s="1"/>
  <c r="S319" i="2"/>
  <c r="D320" i="2"/>
  <c r="N319" i="2"/>
  <c r="S317" i="2"/>
  <c r="N317" i="2"/>
  <c r="I317" i="2"/>
  <c r="I316" i="2"/>
  <c r="N316" i="2"/>
  <c r="N313" i="2"/>
  <c r="S316" i="2"/>
  <c r="N315" i="2"/>
  <c r="I315" i="2"/>
  <c r="S315" i="2"/>
  <c r="N314" i="2"/>
  <c r="S314" i="2"/>
  <c r="I314" i="2"/>
  <c r="I313" i="2"/>
  <c r="S313" i="2"/>
  <c r="S312" i="2"/>
  <c r="N312" i="2"/>
  <c r="I311" i="2"/>
  <c r="I312" i="2"/>
  <c r="N311" i="2"/>
  <c r="S311" i="2"/>
  <c r="S310" i="2"/>
  <c r="N310" i="2"/>
  <c r="I310" i="2"/>
  <c r="S309" i="2"/>
  <c r="N309" i="2"/>
  <c r="S306" i="2"/>
  <c r="I309" i="2"/>
  <c r="I307" i="2"/>
  <c r="S307" i="2"/>
  <c r="N307" i="2"/>
  <c r="I306" i="2"/>
  <c r="N306" i="2"/>
  <c r="I305" i="2"/>
  <c r="S305" i="2"/>
  <c r="N305" i="2"/>
  <c r="S304" i="2"/>
  <c r="N304" i="2"/>
  <c r="I304" i="2"/>
  <c r="S303" i="2"/>
  <c r="N303" i="2"/>
  <c r="I303" i="2"/>
  <c r="S302" i="2"/>
  <c r="N302" i="2"/>
  <c r="T209" i="2"/>
  <c r="I302" i="2"/>
  <c r="T256" i="2"/>
  <c r="X256" i="2" s="1"/>
  <c r="T289" i="2"/>
  <c r="X289" i="2" s="1"/>
  <c r="S301" i="2"/>
  <c r="T280" i="2"/>
  <c r="X280" i="2" s="1"/>
  <c r="I301" i="2"/>
  <c r="N301" i="2"/>
  <c r="T293" i="2"/>
  <c r="X293" i="2" s="1"/>
  <c r="T260" i="2"/>
  <c r="X260" i="2" s="1"/>
  <c r="T253" i="2"/>
  <c r="X253" i="2" s="1"/>
  <c r="T285" i="2"/>
  <c r="X285" i="2" s="1"/>
  <c r="T281" i="2"/>
  <c r="X281" i="2" s="1"/>
  <c r="T264" i="2"/>
  <c r="X264" i="2" s="1"/>
  <c r="T205" i="2"/>
  <c r="X205" i="2" s="1"/>
  <c r="T200" i="2"/>
  <c r="X200" i="2" s="1"/>
  <c r="T169" i="2"/>
  <c r="T292" i="2"/>
  <c r="X292" i="2" s="1"/>
  <c r="T238" i="2"/>
  <c r="X238" i="2" s="1"/>
  <c r="T222" i="2"/>
  <c r="X222" i="2" s="1"/>
  <c r="T237" i="2"/>
  <c r="X237" i="2" s="1"/>
  <c r="T173" i="2"/>
  <c r="T296" i="2"/>
  <c r="X296" i="2" s="1"/>
  <c r="T144" i="2"/>
  <c r="X144" i="2" s="1"/>
  <c r="T198" i="2"/>
  <c r="T82" i="2"/>
  <c r="X82" i="2" s="1"/>
  <c r="N27" i="2"/>
  <c r="T180" i="2"/>
  <c r="X180" i="2" s="1"/>
  <c r="T279" i="2"/>
  <c r="X279" i="2" s="1"/>
  <c r="T181" i="2"/>
  <c r="K10" i="2"/>
  <c r="N10" i="2" s="1"/>
  <c r="T187" i="2"/>
  <c r="X187" i="2" s="1"/>
  <c r="T211" i="2"/>
  <c r="X211" i="2" s="1"/>
  <c r="T207" i="2"/>
  <c r="X207" i="2" s="1"/>
  <c r="T210" i="2"/>
  <c r="X210" i="2" s="1"/>
  <c r="T193" i="2"/>
  <c r="X193" i="2" s="1"/>
  <c r="T273" i="2"/>
  <c r="X273" i="2" s="1"/>
  <c r="T175" i="2"/>
  <c r="I27" i="2"/>
  <c r="T161" i="2"/>
  <c r="X161" i="2" s="1"/>
  <c r="T172" i="2"/>
  <c r="X172" i="2" s="1"/>
  <c r="R7" i="2"/>
  <c r="Q7" i="2"/>
  <c r="M7" i="2"/>
  <c r="T13" i="2"/>
  <c r="X13" i="2" s="1"/>
  <c r="T295" i="2"/>
  <c r="X295" i="2" s="1"/>
  <c r="T259" i="2"/>
  <c r="X259" i="2" s="1"/>
  <c r="T145" i="2"/>
  <c r="X145" i="2" s="1"/>
  <c r="T170" i="2"/>
  <c r="S27" i="2"/>
  <c r="T239" i="2"/>
  <c r="X239" i="2" s="1"/>
  <c r="T223" i="2"/>
  <c r="X223" i="2" s="1"/>
  <c r="P7" i="2"/>
  <c r="T265" i="2"/>
  <c r="X265" i="2" s="1"/>
  <c r="T221" i="2"/>
  <c r="X221" i="2" s="1"/>
  <c r="T196" i="2"/>
  <c r="X196" i="2" s="1"/>
  <c r="T183" i="2"/>
  <c r="X183" i="2" s="1"/>
  <c r="D7" i="2"/>
  <c r="T28" i="2"/>
  <c r="X28" i="2" s="1"/>
  <c r="T171" i="2"/>
  <c r="T194" i="2"/>
  <c r="X194" i="2" s="1"/>
  <c r="T174" i="2"/>
  <c r="X174" i="2" s="1"/>
  <c r="T156" i="2"/>
  <c r="X156" i="2" s="1"/>
  <c r="H7" i="2"/>
  <c r="L7" i="2"/>
  <c r="T20" i="2"/>
  <c r="X20" i="2" s="1"/>
  <c r="T203" i="2"/>
  <c r="T182" i="2"/>
  <c r="T277" i="2"/>
  <c r="X277" i="2" s="1"/>
  <c r="T184" i="2"/>
  <c r="X184" i="2" s="1"/>
  <c r="T288" i="2"/>
  <c r="X288" i="2" s="1"/>
  <c r="T213" i="2"/>
  <c r="X213" i="2" s="1"/>
  <c r="T230" i="2"/>
  <c r="X230" i="2" s="1"/>
  <c r="T214" i="2"/>
  <c r="X214" i="2" s="1"/>
  <c r="T287" i="2"/>
  <c r="X287" i="2" s="1"/>
  <c r="T249" i="2"/>
  <c r="X249" i="2" s="1"/>
  <c r="T192" i="2"/>
  <c r="X192" i="2" s="1"/>
  <c r="T202" i="2"/>
  <c r="X202" i="2" s="1"/>
  <c r="T176" i="2"/>
  <c r="X176" i="2" s="1"/>
  <c r="T167" i="2"/>
  <c r="T83" i="2"/>
  <c r="X83" i="2" s="1"/>
  <c r="T168" i="2"/>
  <c r="X168" i="2" s="1"/>
  <c r="T229" i="2"/>
  <c r="X229" i="2" s="1"/>
  <c r="T255" i="2"/>
  <c r="X255" i="2" s="1"/>
  <c r="T189" i="2"/>
  <c r="X189" i="2" s="1"/>
  <c r="N164" i="2"/>
  <c r="T269" i="2"/>
  <c r="X269" i="2" s="1"/>
  <c r="T275" i="2"/>
  <c r="X275" i="2" s="1"/>
  <c r="T177" i="2"/>
  <c r="T252" i="2"/>
  <c r="X252" i="2" s="1"/>
  <c r="T244" i="2"/>
  <c r="X244" i="2" s="1"/>
  <c r="T236" i="2"/>
  <c r="X236" i="2" s="1"/>
  <c r="T228" i="2"/>
  <c r="X228" i="2" s="1"/>
  <c r="T220" i="2"/>
  <c r="T199" i="2"/>
  <c r="T186" i="2"/>
  <c r="S164" i="2"/>
  <c r="T179" i="2"/>
  <c r="X179" i="2" s="1"/>
  <c r="T247" i="2"/>
  <c r="X247" i="2" s="1"/>
  <c r="T231" i="2"/>
  <c r="X231" i="2" s="1"/>
  <c r="T215" i="2"/>
  <c r="X215" i="2" s="1"/>
  <c r="T257" i="2"/>
  <c r="X257" i="2" s="1"/>
  <c r="T190" i="2"/>
  <c r="F7" i="2"/>
  <c r="T245" i="2"/>
  <c r="X245" i="2" s="1"/>
  <c r="T166" i="2"/>
  <c r="T243" i="2"/>
  <c r="X243" i="2" s="1"/>
  <c r="T227" i="2"/>
  <c r="X227" i="2" s="1"/>
  <c r="T284" i="2"/>
  <c r="X284" i="2" s="1"/>
  <c r="T294" i="2"/>
  <c r="X294" i="2" s="1"/>
  <c r="T286" i="2"/>
  <c r="X286" i="2" s="1"/>
  <c r="T271" i="2"/>
  <c r="X271" i="2" s="1"/>
  <c r="T283" i="2"/>
  <c r="X283" i="2" s="1"/>
  <c r="T241" i="2"/>
  <c r="X241" i="2" s="1"/>
  <c r="T233" i="2"/>
  <c r="X233" i="2" s="1"/>
  <c r="T225" i="2"/>
  <c r="X225" i="2" s="1"/>
  <c r="T217" i="2"/>
  <c r="X217" i="2" s="1"/>
  <c r="T188" i="2"/>
  <c r="X188" i="2" s="1"/>
  <c r="T263" i="2"/>
  <c r="X263" i="2" s="1"/>
  <c r="T197" i="2"/>
  <c r="X197" i="2" s="1"/>
  <c r="T185" i="2"/>
  <c r="T267" i="2"/>
  <c r="X267" i="2" s="1"/>
  <c r="T251" i="2"/>
  <c r="X251" i="2" s="1"/>
  <c r="T235" i="2"/>
  <c r="X235" i="2" s="1"/>
  <c r="T219" i="2"/>
  <c r="X219" i="2" s="1"/>
  <c r="T178" i="2"/>
  <c r="X178" i="2" s="1"/>
  <c r="T261" i="2"/>
  <c r="X261" i="2" s="1"/>
  <c r="T290" i="2"/>
  <c r="X290" i="2" s="1"/>
  <c r="T270" i="2"/>
  <c r="X270" i="2" s="1"/>
  <c r="T258" i="2"/>
  <c r="X258" i="2" s="1"/>
  <c r="T155" i="2"/>
  <c r="X155" i="2" s="1"/>
  <c r="T195" i="2"/>
  <c r="X195" i="2" s="1"/>
  <c r="T250" i="2"/>
  <c r="X250" i="2" s="1"/>
  <c r="T248" i="2"/>
  <c r="X248" i="2" s="1"/>
  <c r="T232" i="2"/>
  <c r="X232" i="2" s="1"/>
  <c r="T216" i="2"/>
  <c r="X216" i="2" s="1"/>
  <c r="T208" i="2"/>
  <c r="X208" i="2" s="1"/>
  <c r="S10" i="2"/>
  <c r="O7" i="2"/>
  <c r="G7" i="2"/>
  <c r="T242" i="2"/>
  <c r="X242" i="2" s="1"/>
  <c r="T282" i="2"/>
  <c r="X282" i="2" s="1"/>
  <c r="I10" i="2"/>
  <c r="T262" i="2"/>
  <c r="X262" i="2" s="1"/>
  <c r="T274" i="2"/>
  <c r="X274" i="2" s="1"/>
  <c r="T212" i="2"/>
  <c r="X212" i="2" s="1"/>
  <c r="I164" i="2"/>
  <c r="T246" i="2"/>
  <c r="X246" i="2" s="1"/>
  <c r="T226" i="2"/>
  <c r="X226" i="2" s="1"/>
  <c r="T254" i="2"/>
  <c r="X254" i="2" s="1"/>
  <c r="T240" i="2"/>
  <c r="X240" i="2" s="1"/>
  <c r="T224" i="2"/>
  <c r="X224" i="2" s="1"/>
  <c r="T191" i="2"/>
  <c r="X191" i="2" s="1"/>
  <c r="T218" i="2"/>
  <c r="X218" i="2" s="1"/>
  <c r="T278" i="2"/>
  <c r="X278" i="2" s="1"/>
  <c r="T291" i="2"/>
  <c r="X291" i="2" s="1"/>
  <c r="T276" i="2"/>
  <c r="X276" i="2" s="1"/>
  <c r="T272" i="2"/>
  <c r="X272" i="2" s="1"/>
  <c r="T268" i="2"/>
  <c r="X268" i="2" s="1"/>
  <c r="T206" i="2"/>
  <c r="X206" i="2" s="1"/>
  <c r="T266" i="2"/>
  <c r="X266" i="2" s="1"/>
  <c r="T204" i="2"/>
  <c r="T234" i="2"/>
  <c r="X234" i="2" s="1"/>
  <c r="E7" i="2"/>
  <c r="J7" i="2"/>
  <c r="H216" i="1"/>
  <c r="M216" i="1"/>
  <c r="R216" i="1"/>
  <c r="K7" i="2" l="1"/>
  <c r="N7" i="2" s="1"/>
  <c r="I320" i="2"/>
  <c r="S320" i="2"/>
  <c r="N320" i="2"/>
  <c r="X185" i="2"/>
  <c r="X319" i="2" s="1"/>
  <c r="T319" i="2"/>
  <c r="X203" i="2"/>
  <c r="X318" i="2" s="1"/>
  <c r="T318" i="2"/>
  <c r="X204" i="2"/>
  <c r="X317" i="2" s="1"/>
  <c r="T317" i="2"/>
  <c r="X199" i="2"/>
  <c r="X316" i="2" s="1"/>
  <c r="T316" i="2"/>
  <c r="X177" i="2"/>
  <c r="X315" i="2" s="1"/>
  <c r="T315" i="2"/>
  <c r="X169" i="2"/>
  <c r="X314" i="2" s="1"/>
  <c r="T314" i="2"/>
  <c r="X190" i="2"/>
  <c r="X313" i="2" s="1"/>
  <c r="T313" i="2"/>
  <c r="X170" i="2"/>
  <c r="X312" i="2" s="1"/>
  <c r="T312" i="2"/>
  <c r="X167" i="2"/>
  <c r="X311" i="2" s="1"/>
  <c r="T311" i="2"/>
  <c r="X186" i="2"/>
  <c r="X310" i="2" s="1"/>
  <c r="T310" i="2"/>
  <c r="X220" i="2"/>
  <c r="X309" i="2" s="1"/>
  <c r="T309" i="2"/>
  <c r="X166" i="2"/>
  <c r="X308" i="2" s="1"/>
  <c r="T308" i="2"/>
  <c r="X182" i="2"/>
  <c r="X307" i="2" s="1"/>
  <c r="T307" i="2"/>
  <c r="X181" i="2"/>
  <c r="X306" i="2" s="1"/>
  <c r="T306" i="2"/>
  <c r="X198" i="2"/>
  <c r="X305" i="2" s="1"/>
  <c r="T305" i="2"/>
  <c r="X209" i="2"/>
  <c r="X304" i="2" s="1"/>
  <c r="T304" i="2"/>
  <c r="X175" i="2"/>
  <c r="X303" i="2" s="1"/>
  <c r="T303" i="2"/>
  <c r="X171" i="2"/>
  <c r="X302" i="2" s="1"/>
  <c r="T302" i="2"/>
  <c r="X173" i="2"/>
  <c r="X301" i="2" s="1"/>
  <c r="T301" i="2"/>
  <c r="T27" i="2"/>
  <c r="X27" i="2" s="1"/>
  <c r="S7" i="2"/>
  <c r="I7" i="2"/>
  <c r="T164" i="2"/>
  <c r="X164" i="2" s="1"/>
  <c r="T10" i="2"/>
  <c r="X10" i="2" s="1"/>
  <c r="S216" i="1"/>
  <c r="R71" i="1"/>
  <c r="M71" i="1"/>
  <c r="H71" i="1"/>
  <c r="T320" i="2" l="1"/>
  <c r="X320" i="2"/>
  <c r="S71" i="1"/>
  <c r="Q144" i="1"/>
  <c r="P144" i="1"/>
  <c r="O144" i="1"/>
  <c r="N144" i="1"/>
  <c r="L144" i="1"/>
  <c r="K144" i="1"/>
  <c r="J144" i="1"/>
  <c r="I144" i="1"/>
  <c r="G144" i="1"/>
  <c r="F144" i="1"/>
  <c r="E144" i="1"/>
  <c r="D144" i="1"/>
  <c r="Q82" i="1"/>
  <c r="P82" i="1"/>
  <c r="O82" i="1"/>
  <c r="N82" i="1"/>
  <c r="L82" i="1"/>
  <c r="K82" i="1"/>
  <c r="J82" i="1"/>
  <c r="I82" i="1"/>
  <c r="G82" i="1"/>
  <c r="F82" i="1"/>
  <c r="E82" i="1"/>
  <c r="D82" i="1"/>
  <c r="Q83" i="1"/>
  <c r="P83" i="1"/>
  <c r="O83" i="1"/>
  <c r="N83" i="1"/>
  <c r="L83" i="1"/>
  <c r="K83" i="1"/>
  <c r="J83" i="1"/>
  <c r="I83" i="1"/>
  <c r="G83" i="1"/>
  <c r="F83" i="1"/>
  <c r="E83" i="1"/>
  <c r="D83" i="1"/>
  <c r="Q28" i="1"/>
  <c r="P28" i="1"/>
  <c r="O28" i="1"/>
  <c r="N28" i="1"/>
  <c r="L28" i="1"/>
  <c r="K28" i="1"/>
  <c r="J28" i="1"/>
  <c r="I28" i="1"/>
  <c r="G28" i="1"/>
  <c r="F28" i="1"/>
  <c r="E28" i="1"/>
  <c r="D28" i="1"/>
  <c r="Q284" i="1"/>
  <c r="P284" i="1"/>
  <c r="O284" i="1"/>
  <c r="N284" i="1"/>
  <c r="L284" i="1"/>
  <c r="K284" i="1"/>
  <c r="J284" i="1"/>
  <c r="I284" i="1"/>
  <c r="G284" i="1"/>
  <c r="F284" i="1"/>
  <c r="E284" i="1"/>
  <c r="D284" i="1"/>
  <c r="C284" i="1"/>
  <c r="Q285" i="1"/>
  <c r="P285" i="1"/>
  <c r="O285" i="1"/>
  <c r="N285" i="1"/>
  <c r="L285" i="1"/>
  <c r="K285" i="1"/>
  <c r="J285" i="1"/>
  <c r="I285" i="1"/>
  <c r="G285" i="1"/>
  <c r="F285" i="1"/>
  <c r="E285" i="1"/>
  <c r="D285" i="1"/>
  <c r="C285" i="1"/>
  <c r="R81" i="1"/>
  <c r="M81" i="1"/>
  <c r="H81" i="1"/>
  <c r="R80" i="1"/>
  <c r="M80" i="1"/>
  <c r="H80" i="1"/>
  <c r="R143" i="1"/>
  <c r="M143" i="1"/>
  <c r="D13" i="1"/>
  <c r="Q161" i="1"/>
  <c r="P161" i="1"/>
  <c r="O161" i="1"/>
  <c r="N161" i="1"/>
  <c r="L161" i="1"/>
  <c r="K161" i="1"/>
  <c r="J161" i="1"/>
  <c r="I161" i="1"/>
  <c r="G161" i="1"/>
  <c r="F161" i="1"/>
  <c r="E161" i="1"/>
  <c r="D161" i="1"/>
  <c r="C161" i="1"/>
  <c r="Q294" i="1"/>
  <c r="P294" i="1"/>
  <c r="O294" i="1"/>
  <c r="N294" i="1"/>
  <c r="L294" i="1"/>
  <c r="K294" i="1"/>
  <c r="J294" i="1"/>
  <c r="I294" i="1"/>
  <c r="G294" i="1"/>
  <c r="F294" i="1"/>
  <c r="E294" i="1"/>
  <c r="D294" i="1"/>
  <c r="C294" i="1"/>
  <c r="Q145" i="1"/>
  <c r="P145" i="1"/>
  <c r="O145" i="1"/>
  <c r="N145" i="1"/>
  <c r="L145" i="1"/>
  <c r="K145" i="1"/>
  <c r="J145" i="1"/>
  <c r="I145" i="1"/>
  <c r="G145" i="1"/>
  <c r="F145" i="1"/>
  <c r="E145" i="1"/>
  <c r="D145" i="1"/>
  <c r="R154" i="1"/>
  <c r="M154" i="1"/>
  <c r="H154" i="1"/>
  <c r="Q155" i="1"/>
  <c r="P155" i="1"/>
  <c r="O155" i="1"/>
  <c r="N155" i="1"/>
  <c r="L155" i="1"/>
  <c r="K155" i="1"/>
  <c r="J155" i="1"/>
  <c r="I155" i="1"/>
  <c r="G155" i="1"/>
  <c r="F155" i="1"/>
  <c r="E155" i="1"/>
  <c r="D155" i="1"/>
  <c r="Q262" i="1"/>
  <c r="P262" i="1"/>
  <c r="O262" i="1"/>
  <c r="N262" i="1"/>
  <c r="L262" i="1"/>
  <c r="K262" i="1"/>
  <c r="J262" i="1"/>
  <c r="I262" i="1"/>
  <c r="G262" i="1"/>
  <c r="F262" i="1"/>
  <c r="E262" i="1"/>
  <c r="D262" i="1"/>
  <c r="C262" i="1"/>
  <c r="R120" i="1"/>
  <c r="M120" i="1"/>
  <c r="H120" i="1"/>
  <c r="Q224" i="1"/>
  <c r="P224" i="1"/>
  <c r="O224" i="1"/>
  <c r="N224" i="1"/>
  <c r="L224" i="1"/>
  <c r="K224" i="1"/>
  <c r="J224" i="1"/>
  <c r="I224" i="1"/>
  <c r="G224" i="1"/>
  <c r="F224" i="1"/>
  <c r="E224" i="1"/>
  <c r="D224" i="1"/>
  <c r="C224" i="1"/>
  <c r="R79" i="1"/>
  <c r="M79" i="1"/>
  <c r="H79" i="1"/>
  <c r="Q254" i="1"/>
  <c r="P254" i="1"/>
  <c r="O254" i="1"/>
  <c r="N254" i="1"/>
  <c r="L254" i="1"/>
  <c r="K254" i="1"/>
  <c r="J254" i="1"/>
  <c r="I254" i="1"/>
  <c r="G254" i="1"/>
  <c r="F254" i="1"/>
  <c r="E254" i="1"/>
  <c r="D254" i="1"/>
  <c r="C254" i="1"/>
  <c r="Q207" i="1"/>
  <c r="P207" i="1"/>
  <c r="O207" i="1"/>
  <c r="N207" i="1"/>
  <c r="L207" i="1"/>
  <c r="K207" i="1"/>
  <c r="J207" i="1"/>
  <c r="I207" i="1"/>
  <c r="G207" i="1"/>
  <c r="F207" i="1"/>
  <c r="E207" i="1"/>
  <c r="D207" i="1"/>
  <c r="C207" i="1"/>
  <c r="R113" i="1"/>
  <c r="M113" i="1"/>
  <c r="H113" i="1"/>
  <c r="R57" i="1"/>
  <c r="M57" i="1"/>
  <c r="H57" i="1"/>
  <c r="Q297" i="1"/>
  <c r="P297" i="1"/>
  <c r="O297" i="1"/>
  <c r="N297" i="1"/>
  <c r="L297" i="1"/>
  <c r="K297" i="1"/>
  <c r="J297" i="1"/>
  <c r="I297" i="1"/>
  <c r="G297" i="1"/>
  <c r="F297" i="1"/>
  <c r="E297" i="1"/>
  <c r="D297" i="1"/>
  <c r="C297" i="1"/>
  <c r="Q296" i="1"/>
  <c r="P296" i="1"/>
  <c r="O296" i="1"/>
  <c r="N296" i="1"/>
  <c r="L296" i="1"/>
  <c r="K296" i="1"/>
  <c r="J296" i="1"/>
  <c r="I296" i="1"/>
  <c r="G296" i="1"/>
  <c r="F296" i="1"/>
  <c r="E296" i="1"/>
  <c r="D296" i="1"/>
  <c r="C296" i="1"/>
  <c r="Q295" i="1"/>
  <c r="P295" i="1"/>
  <c r="O295" i="1"/>
  <c r="N295" i="1"/>
  <c r="L295" i="1"/>
  <c r="K295" i="1"/>
  <c r="J295" i="1"/>
  <c r="I295" i="1"/>
  <c r="G295" i="1"/>
  <c r="F295" i="1"/>
  <c r="E295" i="1"/>
  <c r="D295" i="1"/>
  <c r="C295" i="1"/>
  <c r="Q293" i="1"/>
  <c r="P293" i="1"/>
  <c r="O293" i="1"/>
  <c r="N293" i="1"/>
  <c r="L293" i="1"/>
  <c r="K293" i="1"/>
  <c r="J293" i="1"/>
  <c r="I293" i="1"/>
  <c r="G293" i="1"/>
  <c r="F293" i="1"/>
  <c r="E293" i="1"/>
  <c r="D293" i="1"/>
  <c r="C293" i="1"/>
  <c r="Q292" i="1"/>
  <c r="P292" i="1"/>
  <c r="O292" i="1"/>
  <c r="N292" i="1"/>
  <c r="L292" i="1"/>
  <c r="K292" i="1"/>
  <c r="J292" i="1"/>
  <c r="I292" i="1"/>
  <c r="G292" i="1"/>
  <c r="F292" i="1"/>
  <c r="E292" i="1"/>
  <c r="D292" i="1"/>
  <c r="C292" i="1"/>
  <c r="Q291" i="1"/>
  <c r="P291" i="1"/>
  <c r="O291" i="1"/>
  <c r="N291" i="1"/>
  <c r="L291" i="1"/>
  <c r="K291" i="1"/>
  <c r="J291" i="1"/>
  <c r="I291" i="1"/>
  <c r="G291" i="1"/>
  <c r="F291" i="1"/>
  <c r="E291" i="1"/>
  <c r="D291" i="1"/>
  <c r="C291" i="1"/>
  <c r="Q290" i="1"/>
  <c r="P290" i="1"/>
  <c r="O290" i="1"/>
  <c r="N290" i="1"/>
  <c r="L290" i="1"/>
  <c r="K290" i="1"/>
  <c r="J290" i="1"/>
  <c r="I290" i="1"/>
  <c r="G290" i="1"/>
  <c r="F290" i="1"/>
  <c r="E290" i="1"/>
  <c r="D290" i="1"/>
  <c r="C290" i="1"/>
  <c r="Q289" i="1"/>
  <c r="P289" i="1"/>
  <c r="O289" i="1"/>
  <c r="N289" i="1"/>
  <c r="L289" i="1"/>
  <c r="K289" i="1"/>
  <c r="J289" i="1"/>
  <c r="I289" i="1"/>
  <c r="G289" i="1"/>
  <c r="F289" i="1"/>
  <c r="E289" i="1"/>
  <c r="D289" i="1"/>
  <c r="Q288" i="1"/>
  <c r="P288" i="1"/>
  <c r="O288" i="1"/>
  <c r="N288" i="1"/>
  <c r="L288" i="1"/>
  <c r="K288" i="1"/>
  <c r="J288" i="1"/>
  <c r="I288" i="1"/>
  <c r="G288" i="1"/>
  <c r="F288" i="1"/>
  <c r="E288" i="1"/>
  <c r="D288" i="1"/>
  <c r="C288" i="1"/>
  <c r="Q287" i="1"/>
  <c r="P287" i="1"/>
  <c r="O287" i="1"/>
  <c r="N287" i="1"/>
  <c r="L287" i="1"/>
  <c r="K287" i="1"/>
  <c r="J287" i="1"/>
  <c r="I287" i="1"/>
  <c r="G287" i="1"/>
  <c r="F287" i="1"/>
  <c r="E287" i="1"/>
  <c r="D287" i="1"/>
  <c r="C287" i="1"/>
  <c r="Q286" i="1"/>
  <c r="P286" i="1"/>
  <c r="O286" i="1"/>
  <c r="N286" i="1"/>
  <c r="L286" i="1"/>
  <c r="K286" i="1"/>
  <c r="J286" i="1"/>
  <c r="I286" i="1"/>
  <c r="G286" i="1"/>
  <c r="F286" i="1"/>
  <c r="E286" i="1"/>
  <c r="D286" i="1"/>
  <c r="C286" i="1"/>
  <c r="Q283" i="1"/>
  <c r="P283" i="1"/>
  <c r="O283" i="1"/>
  <c r="N283" i="1"/>
  <c r="L283" i="1"/>
  <c r="K283" i="1"/>
  <c r="J283" i="1"/>
  <c r="I283" i="1"/>
  <c r="G283" i="1"/>
  <c r="F283" i="1"/>
  <c r="E283" i="1"/>
  <c r="D283" i="1"/>
  <c r="C283" i="1"/>
  <c r="Q282" i="1"/>
  <c r="P282" i="1"/>
  <c r="O282" i="1"/>
  <c r="N282" i="1"/>
  <c r="L282" i="1"/>
  <c r="K282" i="1"/>
  <c r="J282" i="1"/>
  <c r="I282" i="1"/>
  <c r="G282" i="1"/>
  <c r="F282" i="1"/>
  <c r="E282" i="1"/>
  <c r="D282" i="1"/>
  <c r="C282" i="1"/>
  <c r="Q281" i="1"/>
  <c r="P281" i="1"/>
  <c r="O281" i="1"/>
  <c r="N281" i="1"/>
  <c r="L281" i="1"/>
  <c r="K281" i="1"/>
  <c r="J281" i="1"/>
  <c r="I281" i="1"/>
  <c r="G281" i="1"/>
  <c r="F281" i="1"/>
  <c r="E281" i="1"/>
  <c r="D281" i="1"/>
  <c r="Q280" i="1"/>
  <c r="P280" i="1"/>
  <c r="O280" i="1"/>
  <c r="N280" i="1"/>
  <c r="L280" i="1"/>
  <c r="K280" i="1"/>
  <c r="J280" i="1"/>
  <c r="I280" i="1"/>
  <c r="G280" i="1"/>
  <c r="F280" i="1"/>
  <c r="E280" i="1"/>
  <c r="D280" i="1"/>
  <c r="C280" i="1"/>
  <c r="Q279" i="1"/>
  <c r="P279" i="1"/>
  <c r="O279" i="1"/>
  <c r="N279" i="1"/>
  <c r="L279" i="1"/>
  <c r="K279" i="1"/>
  <c r="J279" i="1"/>
  <c r="I279" i="1"/>
  <c r="G279" i="1"/>
  <c r="F279" i="1"/>
  <c r="E279" i="1"/>
  <c r="D279" i="1"/>
  <c r="C279" i="1"/>
  <c r="Q278" i="1"/>
  <c r="P278" i="1"/>
  <c r="O278" i="1"/>
  <c r="N278" i="1"/>
  <c r="L278" i="1"/>
  <c r="K278" i="1"/>
  <c r="J278" i="1"/>
  <c r="I278" i="1"/>
  <c r="G278" i="1"/>
  <c r="F278" i="1"/>
  <c r="E278" i="1"/>
  <c r="D278" i="1"/>
  <c r="C278" i="1"/>
  <c r="Q277" i="1"/>
  <c r="P277" i="1"/>
  <c r="O277" i="1"/>
  <c r="N277" i="1"/>
  <c r="L277" i="1"/>
  <c r="K277" i="1"/>
  <c r="J277" i="1"/>
  <c r="I277" i="1"/>
  <c r="G277" i="1"/>
  <c r="F277" i="1"/>
  <c r="E277" i="1"/>
  <c r="D277" i="1"/>
  <c r="C277" i="1"/>
  <c r="Q276" i="1"/>
  <c r="P276" i="1"/>
  <c r="O276" i="1"/>
  <c r="N276" i="1"/>
  <c r="L276" i="1"/>
  <c r="K276" i="1"/>
  <c r="J276" i="1"/>
  <c r="I276" i="1"/>
  <c r="G276" i="1"/>
  <c r="F276" i="1"/>
  <c r="E276" i="1"/>
  <c r="D276" i="1"/>
  <c r="C276" i="1"/>
  <c r="Q275" i="1"/>
  <c r="P275" i="1"/>
  <c r="O275" i="1"/>
  <c r="N275" i="1"/>
  <c r="L275" i="1"/>
  <c r="K275" i="1"/>
  <c r="J275" i="1"/>
  <c r="I275" i="1"/>
  <c r="G275" i="1"/>
  <c r="F275" i="1"/>
  <c r="E275" i="1"/>
  <c r="D275" i="1"/>
  <c r="C275" i="1"/>
  <c r="Q274" i="1"/>
  <c r="P274" i="1"/>
  <c r="O274" i="1"/>
  <c r="N274" i="1"/>
  <c r="L274" i="1"/>
  <c r="K274" i="1"/>
  <c r="J274" i="1"/>
  <c r="I274" i="1"/>
  <c r="G274" i="1"/>
  <c r="F274" i="1"/>
  <c r="E274" i="1"/>
  <c r="D274" i="1"/>
  <c r="C274" i="1"/>
  <c r="Q273" i="1"/>
  <c r="P273" i="1"/>
  <c r="O273" i="1"/>
  <c r="N273" i="1"/>
  <c r="L273" i="1"/>
  <c r="K273" i="1"/>
  <c r="J273" i="1"/>
  <c r="I273" i="1"/>
  <c r="G273" i="1"/>
  <c r="F273" i="1"/>
  <c r="E273" i="1"/>
  <c r="D273" i="1"/>
  <c r="C273" i="1"/>
  <c r="Q272" i="1"/>
  <c r="P272" i="1"/>
  <c r="O272" i="1"/>
  <c r="N272" i="1"/>
  <c r="L272" i="1"/>
  <c r="K272" i="1"/>
  <c r="J272" i="1"/>
  <c r="I272" i="1"/>
  <c r="G272" i="1"/>
  <c r="F272" i="1"/>
  <c r="E272" i="1"/>
  <c r="D272" i="1"/>
  <c r="C272" i="1"/>
  <c r="Q271" i="1"/>
  <c r="P271" i="1"/>
  <c r="O271" i="1"/>
  <c r="N271" i="1"/>
  <c r="L271" i="1"/>
  <c r="K271" i="1"/>
  <c r="J271" i="1"/>
  <c r="I271" i="1"/>
  <c r="G271" i="1"/>
  <c r="F271" i="1"/>
  <c r="E271" i="1"/>
  <c r="D271" i="1"/>
  <c r="C271" i="1"/>
  <c r="Q270" i="1"/>
  <c r="P270" i="1"/>
  <c r="O270" i="1"/>
  <c r="N270" i="1"/>
  <c r="L270" i="1"/>
  <c r="K270" i="1"/>
  <c r="J270" i="1"/>
  <c r="I270" i="1"/>
  <c r="G270" i="1"/>
  <c r="F270" i="1"/>
  <c r="E270" i="1"/>
  <c r="D270" i="1"/>
  <c r="C270" i="1"/>
  <c r="Q269" i="1"/>
  <c r="P269" i="1"/>
  <c r="O269" i="1"/>
  <c r="N269" i="1"/>
  <c r="L269" i="1"/>
  <c r="K269" i="1"/>
  <c r="J269" i="1"/>
  <c r="I269" i="1"/>
  <c r="G269" i="1"/>
  <c r="F269" i="1"/>
  <c r="E269" i="1"/>
  <c r="D269" i="1"/>
  <c r="C269" i="1"/>
  <c r="Q268" i="1"/>
  <c r="P268" i="1"/>
  <c r="O268" i="1"/>
  <c r="N268" i="1"/>
  <c r="L268" i="1"/>
  <c r="K268" i="1"/>
  <c r="J268" i="1"/>
  <c r="I268" i="1"/>
  <c r="G268" i="1"/>
  <c r="F268" i="1"/>
  <c r="E268" i="1"/>
  <c r="D268" i="1"/>
  <c r="C268" i="1"/>
  <c r="Q267" i="1"/>
  <c r="P267" i="1"/>
  <c r="O267" i="1"/>
  <c r="N267" i="1"/>
  <c r="L267" i="1"/>
  <c r="K267" i="1"/>
  <c r="J267" i="1"/>
  <c r="I267" i="1"/>
  <c r="G267" i="1"/>
  <c r="F267" i="1"/>
  <c r="E267" i="1"/>
  <c r="D267" i="1"/>
  <c r="C267" i="1"/>
  <c r="Q266" i="1"/>
  <c r="P266" i="1"/>
  <c r="O266" i="1"/>
  <c r="N266" i="1"/>
  <c r="L266" i="1"/>
  <c r="K266" i="1"/>
  <c r="J266" i="1"/>
  <c r="I266" i="1"/>
  <c r="G266" i="1"/>
  <c r="F266" i="1"/>
  <c r="E266" i="1"/>
  <c r="D266" i="1"/>
  <c r="C266" i="1"/>
  <c r="Q265" i="1"/>
  <c r="P265" i="1"/>
  <c r="O265" i="1"/>
  <c r="N265" i="1"/>
  <c r="L265" i="1"/>
  <c r="K265" i="1"/>
  <c r="J265" i="1"/>
  <c r="I265" i="1"/>
  <c r="G265" i="1"/>
  <c r="F265" i="1"/>
  <c r="E265" i="1"/>
  <c r="D265" i="1"/>
  <c r="C265" i="1"/>
  <c r="Q264" i="1"/>
  <c r="P264" i="1"/>
  <c r="O264" i="1"/>
  <c r="N264" i="1"/>
  <c r="L264" i="1"/>
  <c r="K264" i="1"/>
  <c r="J264" i="1"/>
  <c r="I264" i="1"/>
  <c r="G264" i="1"/>
  <c r="F264" i="1"/>
  <c r="E264" i="1"/>
  <c r="D264" i="1"/>
  <c r="C264" i="1"/>
  <c r="Q263" i="1"/>
  <c r="P263" i="1"/>
  <c r="O263" i="1"/>
  <c r="N263" i="1"/>
  <c r="L263" i="1"/>
  <c r="K263" i="1"/>
  <c r="J263" i="1"/>
  <c r="I263" i="1"/>
  <c r="G263" i="1"/>
  <c r="F263" i="1"/>
  <c r="E263" i="1"/>
  <c r="D263" i="1"/>
  <c r="C263" i="1"/>
  <c r="Q261" i="1"/>
  <c r="P261" i="1"/>
  <c r="O261" i="1"/>
  <c r="N261" i="1"/>
  <c r="L261" i="1"/>
  <c r="K261" i="1"/>
  <c r="J261" i="1"/>
  <c r="I261" i="1"/>
  <c r="G261" i="1"/>
  <c r="F261" i="1"/>
  <c r="E261" i="1"/>
  <c r="D261" i="1"/>
  <c r="C261" i="1"/>
  <c r="Q260" i="1"/>
  <c r="P260" i="1"/>
  <c r="O260" i="1"/>
  <c r="N260" i="1"/>
  <c r="L260" i="1"/>
  <c r="K260" i="1"/>
  <c r="J260" i="1"/>
  <c r="I260" i="1"/>
  <c r="G260" i="1"/>
  <c r="F260" i="1"/>
  <c r="E260" i="1"/>
  <c r="D260" i="1"/>
  <c r="C260" i="1"/>
  <c r="Q259" i="1"/>
  <c r="P259" i="1"/>
  <c r="O259" i="1"/>
  <c r="N259" i="1"/>
  <c r="L259" i="1"/>
  <c r="K259" i="1"/>
  <c r="J259" i="1"/>
  <c r="I259" i="1"/>
  <c r="G259" i="1"/>
  <c r="F259" i="1"/>
  <c r="E259" i="1"/>
  <c r="D259" i="1"/>
  <c r="C259" i="1"/>
  <c r="Q258" i="1"/>
  <c r="P258" i="1"/>
  <c r="O258" i="1"/>
  <c r="N258" i="1"/>
  <c r="L258" i="1"/>
  <c r="K258" i="1"/>
  <c r="J258" i="1"/>
  <c r="I258" i="1"/>
  <c r="G258" i="1"/>
  <c r="F258" i="1"/>
  <c r="E258" i="1"/>
  <c r="D258" i="1"/>
  <c r="C258" i="1"/>
  <c r="Q257" i="1"/>
  <c r="P257" i="1"/>
  <c r="O257" i="1"/>
  <c r="N257" i="1"/>
  <c r="L257" i="1"/>
  <c r="K257" i="1"/>
  <c r="J257" i="1"/>
  <c r="I257" i="1"/>
  <c r="G257" i="1"/>
  <c r="F257" i="1"/>
  <c r="E257" i="1"/>
  <c r="D257" i="1"/>
  <c r="C257" i="1"/>
  <c r="Q256" i="1"/>
  <c r="P256" i="1"/>
  <c r="O256" i="1"/>
  <c r="N256" i="1"/>
  <c r="L256" i="1"/>
  <c r="K256" i="1"/>
  <c r="J256" i="1"/>
  <c r="I256" i="1"/>
  <c r="G256" i="1"/>
  <c r="F256" i="1"/>
  <c r="E256" i="1"/>
  <c r="D256" i="1"/>
  <c r="C256" i="1"/>
  <c r="Q255" i="1"/>
  <c r="P255" i="1"/>
  <c r="O255" i="1"/>
  <c r="N255" i="1"/>
  <c r="L255" i="1"/>
  <c r="K255" i="1"/>
  <c r="J255" i="1"/>
  <c r="I255" i="1"/>
  <c r="G255" i="1"/>
  <c r="F255" i="1"/>
  <c r="E255" i="1"/>
  <c r="D255" i="1"/>
  <c r="C255" i="1"/>
  <c r="Q253" i="1"/>
  <c r="P253" i="1"/>
  <c r="O253" i="1"/>
  <c r="N253" i="1"/>
  <c r="M253" i="1"/>
  <c r="G253" i="1"/>
  <c r="F253" i="1"/>
  <c r="E253" i="1"/>
  <c r="D253" i="1"/>
  <c r="C253" i="1"/>
  <c r="Q252" i="1"/>
  <c r="P252" i="1"/>
  <c r="O252" i="1"/>
  <c r="N252" i="1"/>
  <c r="L252" i="1"/>
  <c r="K252" i="1"/>
  <c r="J252" i="1"/>
  <c r="I252" i="1"/>
  <c r="G252" i="1"/>
  <c r="F252" i="1"/>
  <c r="E252" i="1"/>
  <c r="D252" i="1"/>
  <c r="C252" i="1"/>
  <c r="Q251" i="1"/>
  <c r="P251" i="1"/>
  <c r="O251" i="1"/>
  <c r="N251" i="1"/>
  <c r="G251" i="1"/>
  <c r="F251" i="1"/>
  <c r="E251" i="1"/>
  <c r="D251" i="1"/>
  <c r="C251" i="1"/>
  <c r="Q250" i="1"/>
  <c r="P250" i="1"/>
  <c r="O250" i="1"/>
  <c r="N250" i="1"/>
  <c r="L250" i="1"/>
  <c r="K250" i="1"/>
  <c r="J250" i="1"/>
  <c r="I250" i="1"/>
  <c r="G250" i="1"/>
  <c r="F250" i="1"/>
  <c r="E250" i="1"/>
  <c r="D250" i="1"/>
  <c r="C250" i="1"/>
  <c r="Q249" i="1"/>
  <c r="P249" i="1"/>
  <c r="O249" i="1"/>
  <c r="N249" i="1"/>
  <c r="L249" i="1"/>
  <c r="K249" i="1"/>
  <c r="J249" i="1"/>
  <c r="I249" i="1"/>
  <c r="G249" i="1"/>
  <c r="F249" i="1"/>
  <c r="E249" i="1"/>
  <c r="D249" i="1"/>
  <c r="C249" i="1"/>
  <c r="Q248" i="1"/>
  <c r="P248" i="1"/>
  <c r="O248" i="1"/>
  <c r="N248" i="1"/>
  <c r="L248" i="1"/>
  <c r="K248" i="1"/>
  <c r="J248" i="1"/>
  <c r="I248" i="1"/>
  <c r="G248" i="1"/>
  <c r="F248" i="1"/>
  <c r="E248" i="1"/>
  <c r="D248" i="1"/>
  <c r="C248" i="1"/>
  <c r="Q247" i="1"/>
  <c r="P247" i="1"/>
  <c r="O247" i="1"/>
  <c r="N247" i="1"/>
  <c r="L247" i="1"/>
  <c r="K247" i="1"/>
  <c r="J247" i="1"/>
  <c r="I247" i="1"/>
  <c r="G247" i="1"/>
  <c r="F247" i="1"/>
  <c r="E247" i="1"/>
  <c r="D247" i="1"/>
  <c r="C247" i="1"/>
  <c r="Q246" i="1"/>
  <c r="P246" i="1"/>
  <c r="O246" i="1"/>
  <c r="N246" i="1"/>
  <c r="L246" i="1"/>
  <c r="K246" i="1"/>
  <c r="J246" i="1"/>
  <c r="I246" i="1"/>
  <c r="G246" i="1"/>
  <c r="F246" i="1"/>
  <c r="E246" i="1"/>
  <c r="D246" i="1"/>
  <c r="C246" i="1"/>
  <c r="Q245" i="1"/>
  <c r="P245" i="1"/>
  <c r="O245" i="1"/>
  <c r="N245" i="1"/>
  <c r="L245" i="1"/>
  <c r="K245" i="1"/>
  <c r="J245" i="1"/>
  <c r="I245" i="1"/>
  <c r="G245" i="1"/>
  <c r="F245" i="1"/>
  <c r="E245" i="1"/>
  <c r="D245" i="1"/>
  <c r="C245" i="1"/>
  <c r="Q244" i="1"/>
  <c r="P244" i="1"/>
  <c r="O244" i="1"/>
  <c r="N244" i="1"/>
  <c r="L244" i="1"/>
  <c r="K244" i="1"/>
  <c r="J244" i="1"/>
  <c r="I244" i="1"/>
  <c r="G244" i="1"/>
  <c r="F244" i="1"/>
  <c r="E244" i="1"/>
  <c r="D244" i="1"/>
  <c r="C244" i="1"/>
  <c r="Q243" i="1"/>
  <c r="P243" i="1"/>
  <c r="O243" i="1"/>
  <c r="N243" i="1"/>
  <c r="L243" i="1"/>
  <c r="K243" i="1"/>
  <c r="J243" i="1"/>
  <c r="I243" i="1"/>
  <c r="G243" i="1"/>
  <c r="F243" i="1"/>
  <c r="E243" i="1"/>
  <c r="D243" i="1"/>
  <c r="C243" i="1"/>
  <c r="Q242" i="1"/>
  <c r="P242" i="1"/>
  <c r="O242" i="1"/>
  <c r="N242" i="1"/>
  <c r="L242" i="1"/>
  <c r="K242" i="1"/>
  <c r="J242" i="1"/>
  <c r="I242" i="1"/>
  <c r="G242" i="1"/>
  <c r="F242" i="1"/>
  <c r="E242" i="1"/>
  <c r="D242" i="1"/>
  <c r="C242" i="1"/>
  <c r="Q241" i="1"/>
  <c r="P241" i="1"/>
  <c r="O241" i="1"/>
  <c r="N241" i="1"/>
  <c r="L241" i="1"/>
  <c r="K241" i="1"/>
  <c r="J241" i="1"/>
  <c r="I241" i="1"/>
  <c r="G241" i="1"/>
  <c r="F241" i="1"/>
  <c r="E241" i="1"/>
  <c r="D241" i="1"/>
  <c r="C241" i="1"/>
  <c r="Q240" i="1"/>
  <c r="P240" i="1"/>
  <c r="O240" i="1"/>
  <c r="N240" i="1"/>
  <c r="L240" i="1"/>
  <c r="K240" i="1"/>
  <c r="J240" i="1"/>
  <c r="I240" i="1"/>
  <c r="G240" i="1"/>
  <c r="F240" i="1"/>
  <c r="E240" i="1"/>
  <c r="D240" i="1"/>
  <c r="C240" i="1"/>
  <c r="Q239" i="1"/>
  <c r="P239" i="1"/>
  <c r="O239" i="1"/>
  <c r="N239" i="1"/>
  <c r="L239" i="1"/>
  <c r="K239" i="1"/>
  <c r="J239" i="1"/>
  <c r="I239" i="1"/>
  <c r="G239" i="1"/>
  <c r="F239" i="1"/>
  <c r="E239" i="1"/>
  <c r="D239" i="1"/>
  <c r="C239" i="1"/>
  <c r="Q238" i="1"/>
  <c r="P238" i="1"/>
  <c r="O238" i="1"/>
  <c r="N238" i="1"/>
  <c r="L238" i="1"/>
  <c r="K238" i="1"/>
  <c r="J238" i="1"/>
  <c r="I238" i="1"/>
  <c r="G238" i="1"/>
  <c r="F238" i="1"/>
  <c r="E238" i="1"/>
  <c r="D238" i="1"/>
  <c r="C238" i="1"/>
  <c r="Q237" i="1"/>
  <c r="P237" i="1"/>
  <c r="O237" i="1"/>
  <c r="N237" i="1"/>
  <c r="L237" i="1"/>
  <c r="K237" i="1"/>
  <c r="J237" i="1"/>
  <c r="I237" i="1"/>
  <c r="G237" i="1"/>
  <c r="F237" i="1"/>
  <c r="E237" i="1"/>
  <c r="D237" i="1"/>
  <c r="C237" i="1"/>
  <c r="Q236" i="1"/>
  <c r="P236" i="1"/>
  <c r="O236" i="1"/>
  <c r="N236" i="1"/>
  <c r="L236" i="1"/>
  <c r="K236" i="1"/>
  <c r="J236" i="1"/>
  <c r="I236" i="1"/>
  <c r="G236" i="1"/>
  <c r="F236" i="1"/>
  <c r="E236" i="1"/>
  <c r="D236" i="1"/>
  <c r="C236" i="1"/>
  <c r="Q235" i="1"/>
  <c r="P235" i="1"/>
  <c r="O235" i="1"/>
  <c r="N235" i="1"/>
  <c r="L235" i="1"/>
  <c r="K235" i="1"/>
  <c r="J235" i="1"/>
  <c r="I235" i="1"/>
  <c r="G235" i="1"/>
  <c r="F235" i="1"/>
  <c r="E235" i="1"/>
  <c r="D235" i="1"/>
  <c r="C235" i="1"/>
  <c r="Q234" i="1"/>
  <c r="P234" i="1"/>
  <c r="O234" i="1"/>
  <c r="N234" i="1"/>
  <c r="L234" i="1"/>
  <c r="K234" i="1"/>
  <c r="J234" i="1"/>
  <c r="I234" i="1"/>
  <c r="G234" i="1"/>
  <c r="F234" i="1"/>
  <c r="E234" i="1"/>
  <c r="D234" i="1"/>
  <c r="Q233" i="1"/>
  <c r="P233" i="1"/>
  <c r="O233" i="1"/>
  <c r="N233" i="1"/>
  <c r="L233" i="1"/>
  <c r="K233" i="1"/>
  <c r="J233" i="1"/>
  <c r="I233" i="1"/>
  <c r="G233" i="1"/>
  <c r="F233" i="1"/>
  <c r="E233" i="1"/>
  <c r="D233" i="1"/>
  <c r="C233" i="1"/>
  <c r="Q232" i="1"/>
  <c r="P232" i="1"/>
  <c r="O232" i="1"/>
  <c r="N232" i="1"/>
  <c r="L232" i="1"/>
  <c r="K232" i="1"/>
  <c r="J232" i="1"/>
  <c r="I232" i="1"/>
  <c r="G232" i="1"/>
  <c r="F232" i="1"/>
  <c r="E232" i="1"/>
  <c r="D232" i="1"/>
  <c r="C232" i="1"/>
  <c r="Q231" i="1"/>
  <c r="P231" i="1"/>
  <c r="O231" i="1"/>
  <c r="N231" i="1"/>
  <c r="L231" i="1"/>
  <c r="K231" i="1"/>
  <c r="J231" i="1"/>
  <c r="I231" i="1"/>
  <c r="G231" i="1"/>
  <c r="F231" i="1"/>
  <c r="E231" i="1"/>
  <c r="D231" i="1"/>
  <c r="C231" i="1"/>
  <c r="Q230" i="1"/>
  <c r="P230" i="1"/>
  <c r="O230" i="1"/>
  <c r="N230" i="1"/>
  <c r="L230" i="1"/>
  <c r="K230" i="1"/>
  <c r="J230" i="1"/>
  <c r="I230" i="1"/>
  <c r="G230" i="1"/>
  <c r="F230" i="1"/>
  <c r="E230" i="1"/>
  <c r="D230" i="1"/>
  <c r="C230" i="1"/>
  <c r="Q229" i="1"/>
  <c r="P229" i="1"/>
  <c r="O229" i="1"/>
  <c r="N229" i="1"/>
  <c r="L229" i="1"/>
  <c r="K229" i="1"/>
  <c r="J229" i="1"/>
  <c r="I229" i="1"/>
  <c r="G229" i="1"/>
  <c r="F229" i="1"/>
  <c r="E229" i="1"/>
  <c r="D229" i="1"/>
  <c r="C229" i="1"/>
  <c r="Q228" i="1"/>
  <c r="P228" i="1"/>
  <c r="O228" i="1"/>
  <c r="N228" i="1"/>
  <c r="L228" i="1"/>
  <c r="K228" i="1"/>
  <c r="J228" i="1"/>
  <c r="I228" i="1"/>
  <c r="G228" i="1"/>
  <c r="F228" i="1"/>
  <c r="E228" i="1"/>
  <c r="D228" i="1"/>
  <c r="C228" i="1"/>
  <c r="Q227" i="1"/>
  <c r="P227" i="1"/>
  <c r="O227" i="1"/>
  <c r="N227" i="1"/>
  <c r="L227" i="1"/>
  <c r="K227" i="1"/>
  <c r="J227" i="1"/>
  <c r="I227" i="1"/>
  <c r="G227" i="1"/>
  <c r="F227" i="1"/>
  <c r="E227" i="1"/>
  <c r="D227" i="1"/>
  <c r="Q226" i="1"/>
  <c r="P226" i="1"/>
  <c r="O226" i="1"/>
  <c r="N226" i="1"/>
  <c r="L226" i="1"/>
  <c r="K226" i="1"/>
  <c r="J226" i="1"/>
  <c r="I226" i="1"/>
  <c r="G226" i="1"/>
  <c r="F226" i="1"/>
  <c r="E226" i="1"/>
  <c r="D226" i="1"/>
  <c r="C226" i="1"/>
  <c r="Q225" i="1"/>
  <c r="P225" i="1"/>
  <c r="O225" i="1"/>
  <c r="N225" i="1"/>
  <c r="L225" i="1"/>
  <c r="K225" i="1"/>
  <c r="J225" i="1"/>
  <c r="I225" i="1"/>
  <c r="G225" i="1"/>
  <c r="F225" i="1"/>
  <c r="E225" i="1"/>
  <c r="D225" i="1"/>
  <c r="C225" i="1"/>
  <c r="Q223" i="1"/>
  <c r="P223" i="1"/>
  <c r="O223" i="1"/>
  <c r="N223" i="1"/>
  <c r="L223" i="1"/>
  <c r="K223" i="1"/>
  <c r="J223" i="1"/>
  <c r="I223" i="1"/>
  <c r="G223" i="1"/>
  <c r="F223" i="1"/>
  <c r="E223" i="1"/>
  <c r="D223" i="1"/>
  <c r="C223" i="1"/>
  <c r="Q222" i="1"/>
  <c r="P222" i="1"/>
  <c r="O222" i="1"/>
  <c r="N222" i="1"/>
  <c r="L222" i="1"/>
  <c r="K222" i="1"/>
  <c r="J222" i="1"/>
  <c r="I222" i="1"/>
  <c r="G222" i="1"/>
  <c r="F222" i="1"/>
  <c r="E222" i="1"/>
  <c r="D222" i="1"/>
  <c r="C222" i="1"/>
  <c r="Q221" i="1"/>
  <c r="P221" i="1"/>
  <c r="O221" i="1"/>
  <c r="N221" i="1"/>
  <c r="L221" i="1"/>
  <c r="K221" i="1"/>
  <c r="J221" i="1"/>
  <c r="I221" i="1"/>
  <c r="G221" i="1"/>
  <c r="F221" i="1"/>
  <c r="E221" i="1"/>
  <c r="D221" i="1"/>
  <c r="C221" i="1"/>
  <c r="Q220" i="1"/>
  <c r="P220" i="1"/>
  <c r="O220" i="1"/>
  <c r="N220" i="1"/>
  <c r="L220" i="1"/>
  <c r="K220" i="1"/>
  <c r="J220" i="1"/>
  <c r="I220" i="1"/>
  <c r="G220" i="1"/>
  <c r="F220" i="1"/>
  <c r="E220" i="1"/>
  <c r="D220" i="1"/>
  <c r="C220" i="1"/>
  <c r="Q219" i="1"/>
  <c r="P219" i="1"/>
  <c r="O219" i="1"/>
  <c r="N219" i="1"/>
  <c r="L219" i="1"/>
  <c r="K219" i="1"/>
  <c r="J219" i="1"/>
  <c r="I219" i="1"/>
  <c r="G219" i="1"/>
  <c r="F219" i="1"/>
  <c r="E219" i="1"/>
  <c r="D219" i="1"/>
  <c r="Q218" i="1"/>
  <c r="P218" i="1"/>
  <c r="O218" i="1"/>
  <c r="N218" i="1"/>
  <c r="L218" i="1"/>
  <c r="K218" i="1"/>
  <c r="J218" i="1"/>
  <c r="I218" i="1"/>
  <c r="G218" i="1"/>
  <c r="F218" i="1"/>
  <c r="E218" i="1"/>
  <c r="D218" i="1"/>
  <c r="C218" i="1"/>
  <c r="Q217" i="1"/>
  <c r="P217" i="1"/>
  <c r="O217" i="1"/>
  <c r="N217" i="1"/>
  <c r="L217" i="1"/>
  <c r="K217" i="1"/>
  <c r="J217" i="1"/>
  <c r="I217" i="1"/>
  <c r="G217" i="1"/>
  <c r="F217" i="1"/>
  <c r="E217" i="1"/>
  <c r="D217" i="1"/>
  <c r="C217" i="1"/>
  <c r="Q215" i="1"/>
  <c r="P215" i="1"/>
  <c r="O215" i="1"/>
  <c r="N215" i="1"/>
  <c r="L215" i="1"/>
  <c r="K215" i="1"/>
  <c r="J215" i="1"/>
  <c r="I215" i="1"/>
  <c r="G215" i="1"/>
  <c r="F215" i="1"/>
  <c r="E215" i="1"/>
  <c r="D215" i="1"/>
  <c r="C215" i="1"/>
  <c r="Q214" i="1"/>
  <c r="P214" i="1"/>
  <c r="O214" i="1"/>
  <c r="N214" i="1"/>
  <c r="L214" i="1"/>
  <c r="K214" i="1"/>
  <c r="J214" i="1"/>
  <c r="I214" i="1"/>
  <c r="G214" i="1"/>
  <c r="F214" i="1"/>
  <c r="E214" i="1"/>
  <c r="D214" i="1"/>
  <c r="C214" i="1"/>
  <c r="Q213" i="1"/>
  <c r="P213" i="1"/>
  <c r="O213" i="1"/>
  <c r="N213" i="1"/>
  <c r="L213" i="1"/>
  <c r="K213" i="1"/>
  <c r="J213" i="1"/>
  <c r="I213" i="1"/>
  <c r="G213" i="1"/>
  <c r="F213" i="1"/>
  <c r="E213" i="1"/>
  <c r="D213" i="1"/>
  <c r="C213" i="1"/>
  <c r="Q212" i="1"/>
  <c r="P212" i="1"/>
  <c r="O212" i="1"/>
  <c r="N212" i="1"/>
  <c r="L212" i="1"/>
  <c r="K212" i="1"/>
  <c r="J212" i="1"/>
  <c r="I212" i="1"/>
  <c r="G212" i="1"/>
  <c r="F212" i="1"/>
  <c r="E212" i="1"/>
  <c r="D212" i="1"/>
  <c r="C212" i="1"/>
  <c r="Q211" i="1"/>
  <c r="P211" i="1"/>
  <c r="O211" i="1"/>
  <c r="N211" i="1"/>
  <c r="L211" i="1"/>
  <c r="K211" i="1"/>
  <c r="J211" i="1"/>
  <c r="I211" i="1"/>
  <c r="G211" i="1"/>
  <c r="F211" i="1"/>
  <c r="E211" i="1"/>
  <c r="D211" i="1"/>
  <c r="C211" i="1"/>
  <c r="Q210" i="1"/>
  <c r="P210" i="1"/>
  <c r="O210" i="1"/>
  <c r="N210" i="1"/>
  <c r="L210" i="1"/>
  <c r="K210" i="1"/>
  <c r="J210" i="1"/>
  <c r="I210" i="1"/>
  <c r="G210" i="1"/>
  <c r="F210" i="1"/>
  <c r="E210" i="1"/>
  <c r="D210" i="1"/>
  <c r="C210" i="1"/>
  <c r="Q209" i="1"/>
  <c r="P209" i="1"/>
  <c r="O209" i="1"/>
  <c r="N209" i="1"/>
  <c r="L209" i="1"/>
  <c r="K209" i="1"/>
  <c r="J209" i="1"/>
  <c r="I209" i="1"/>
  <c r="G209" i="1"/>
  <c r="F209" i="1"/>
  <c r="E209" i="1"/>
  <c r="D209" i="1"/>
  <c r="C209" i="1"/>
  <c r="Q208" i="1"/>
  <c r="P208" i="1"/>
  <c r="O208" i="1"/>
  <c r="N208" i="1"/>
  <c r="L208" i="1"/>
  <c r="K208" i="1"/>
  <c r="J208" i="1"/>
  <c r="I208" i="1"/>
  <c r="G208" i="1"/>
  <c r="F208" i="1"/>
  <c r="E208" i="1"/>
  <c r="D208" i="1"/>
  <c r="C208" i="1"/>
  <c r="Q206" i="1"/>
  <c r="P206" i="1"/>
  <c r="O206" i="1"/>
  <c r="N206" i="1"/>
  <c r="L206" i="1"/>
  <c r="K206" i="1"/>
  <c r="J206" i="1"/>
  <c r="I206" i="1"/>
  <c r="G206" i="1"/>
  <c r="F206" i="1"/>
  <c r="E206" i="1"/>
  <c r="D206" i="1"/>
  <c r="C206" i="1"/>
  <c r="Q205" i="1"/>
  <c r="P205" i="1"/>
  <c r="O205" i="1"/>
  <c r="N205" i="1"/>
  <c r="L205" i="1"/>
  <c r="K205" i="1"/>
  <c r="J205" i="1"/>
  <c r="I205" i="1"/>
  <c r="G205" i="1"/>
  <c r="F205" i="1"/>
  <c r="E205" i="1"/>
  <c r="D205" i="1"/>
  <c r="C205" i="1"/>
  <c r="Q204" i="1"/>
  <c r="P204" i="1"/>
  <c r="O204" i="1"/>
  <c r="N204" i="1"/>
  <c r="L204" i="1"/>
  <c r="K204" i="1"/>
  <c r="J204" i="1"/>
  <c r="I204" i="1"/>
  <c r="G204" i="1"/>
  <c r="F204" i="1"/>
  <c r="E204" i="1"/>
  <c r="D204" i="1"/>
  <c r="C204" i="1"/>
  <c r="Q203" i="1"/>
  <c r="P203" i="1"/>
  <c r="O203" i="1"/>
  <c r="N203" i="1"/>
  <c r="L203" i="1"/>
  <c r="K203" i="1"/>
  <c r="J203" i="1"/>
  <c r="I203" i="1"/>
  <c r="G203" i="1"/>
  <c r="F203" i="1"/>
  <c r="E203" i="1"/>
  <c r="D203" i="1"/>
  <c r="C203" i="1"/>
  <c r="Q202" i="1"/>
  <c r="P202" i="1"/>
  <c r="O202" i="1"/>
  <c r="N202" i="1"/>
  <c r="L202" i="1"/>
  <c r="K202" i="1"/>
  <c r="J202" i="1"/>
  <c r="I202" i="1"/>
  <c r="G202" i="1"/>
  <c r="F202" i="1"/>
  <c r="E202" i="1"/>
  <c r="D202" i="1"/>
  <c r="C202" i="1"/>
  <c r="R201" i="1"/>
  <c r="M201" i="1"/>
  <c r="H201" i="1"/>
  <c r="Q200" i="1"/>
  <c r="P200" i="1"/>
  <c r="O200" i="1"/>
  <c r="N200" i="1"/>
  <c r="L200" i="1"/>
  <c r="K200" i="1"/>
  <c r="J200" i="1"/>
  <c r="I200" i="1"/>
  <c r="G200" i="1"/>
  <c r="F200" i="1"/>
  <c r="E200" i="1"/>
  <c r="D200" i="1"/>
  <c r="C200" i="1"/>
  <c r="Q199" i="1"/>
  <c r="P199" i="1"/>
  <c r="O199" i="1"/>
  <c r="N199" i="1"/>
  <c r="L199" i="1"/>
  <c r="K199" i="1"/>
  <c r="J199" i="1"/>
  <c r="I199" i="1"/>
  <c r="G199" i="1"/>
  <c r="F199" i="1"/>
  <c r="E199" i="1"/>
  <c r="D199" i="1"/>
  <c r="C199" i="1"/>
  <c r="Q198" i="1"/>
  <c r="P198" i="1"/>
  <c r="O198" i="1"/>
  <c r="N198" i="1"/>
  <c r="L198" i="1"/>
  <c r="K198" i="1"/>
  <c r="J198" i="1"/>
  <c r="I198" i="1"/>
  <c r="G198" i="1"/>
  <c r="F198" i="1"/>
  <c r="E198" i="1"/>
  <c r="D198" i="1"/>
  <c r="C198" i="1"/>
  <c r="Q197" i="1"/>
  <c r="P197" i="1"/>
  <c r="O197" i="1"/>
  <c r="N197" i="1"/>
  <c r="L197" i="1"/>
  <c r="K197" i="1"/>
  <c r="J197" i="1"/>
  <c r="I197" i="1"/>
  <c r="G197" i="1"/>
  <c r="F197" i="1"/>
  <c r="E197" i="1"/>
  <c r="D197" i="1"/>
  <c r="C197" i="1"/>
  <c r="Q196" i="1"/>
  <c r="P196" i="1"/>
  <c r="O196" i="1"/>
  <c r="N196" i="1"/>
  <c r="L196" i="1"/>
  <c r="K196" i="1"/>
  <c r="J196" i="1"/>
  <c r="I196" i="1"/>
  <c r="G196" i="1"/>
  <c r="F196" i="1"/>
  <c r="E196" i="1"/>
  <c r="D196" i="1"/>
  <c r="C196" i="1"/>
  <c r="Q195" i="1"/>
  <c r="P195" i="1"/>
  <c r="O195" i="1"/>
  <c r="N195" i="1"/>
  <c r="L195" i="1"/>
  <c r="K195" i="1"/>
  <c r="J195" i="1"/>
  <c r="I195" i="1"/>
  <c r="G195" i="1"/>
  <c r="F195" i="1"/>
  <c r="E195" i="1"/>
  <c r="D195" i="1"/>
  <c r="C195" i="1"/>
  <c r="Q194" i="1"/>
  <c r="P194" i="1"/>
  <c r="O194" i="1"/>
  <c r="N194" i="1"/>
  <c r="L194" i="1"/>
  <c r="K194" i="1"/>
  <c r="J194" i="1"/>
  <c r="I194" i="1"/>
  <c r="G194" i="1"/>
  <c r="F194" i="1"/>
  <c r="E194" i="1"/>
  <c r="D194" i="1"/>
  <c r="C194" i="1"/>
  <c r="Q193" i="1"/>
  <c r="P193" i="1"/>
  <c r="O193" i="1"/>
  <c r="N193" i="1"/>
  <c r="L193" i="1"/>
  <c r="K193" i="1"/>
  <c r="J193" i="1"/>
  <c r="I193" i="1"/>
  <c r="G193" i="1"/>
  <c r="F193" i="1"/>
  <c r="E193" i="1"/>
  <c r="D193" i="1"/>
  <c r="C193" i="1"/>
  <c r="Q192" i="1"/>
  <c r="P192" i="1"/>
  <c r="O192" i="1"/>
  <c r="N192" i="1"/>
  <c r="L192" i="1"/>
  <c r="K192" i="1"/>
  <c r="J192" i="1"/>
  <c r="I192" i="1"/>
  <c r="G192" i="1"/>
  <c r="F192" i="1"/>
  <c r="E192" i="1"/>
  <c r="D192" i="1"/>
  <c r="C192" i="1"/>
  <c r="Q191" i="1"/>
  <c r="P191" i="1"/>
  <c r="O191" i="1"/>
  <c r="N191" i="1"/>
  <c r="L191" i="1"/>
  <c r="K191" i="1"/>
  <c r="J191" i="1"/>
  <c r="I191" i="1"/>
  <c r="G191" i="1"/>
  <c r="F191" i="1"/>
  <c r="E191" i="1"/>
  <c r="D191" i="1"/>
  <c r="C191" i="1"/>
  <c r="Q190" i="1"/>
  <c r="P190" i="1"/>
  <c r="O190" i="1"/>
  <c r="N190" i="1"/>
  <c r="L190" i="1"/>
  <c r="K190" i="1"/>
  <c r="J190" i="1"/>
  <c r="I190" i="1"/>
  <c r="G190" i="1"/>
  <c r="F190" i="1"/>
  <c r="E190" i="1"/>
  <c r="D190" i="1"/>
  <c r="Q189" i="1"/>
  <c r="P189" i="1"/>
  <c r="O189" i="1"/>
  <c r="N189" i="1"/>
  <c r="L189" i="1"/>
  <c r="K189" i="1"/>
  <c r="J189" i="1"/>
  <c r="I189" i="1"/>
  <c r="G189" i="1"/>
  <c r="F189" i="1"/>
  <c r="E189" i="1"/>
  <c r="D189" i="1"/>
  <c r="C189" i="1"/>
  <c r="Q188" i="1"/>
  <c r="P188" i="1"/>
  <c r="O188" i="1"/>
  <c r="N188" i="1"/>
  <c r="L188" i="1"/>
  <c r="K188" i="1"/>
  <c r="J188" i="1"/>
  <c r="I188" i="1"/>
  <c r="G188" i="1"/>
  <c r="F188" i="1"/>
  <c r="E188" i="1"/>
  <c r="D188" i="1"/>
  <c r="C188" i="1"/>
  <c r="Q187" i="1"/>
  <c r="P187" i="1"/>
  <c r="O187" i="1"/>
  <c r="N187" i="1"/>
  <c r="L187" i="1"/>
  <c r="K187" i="1"/>
  <c r="J187" i="1"/>
  <c r="I187" i="1"/>
  <c r="G187" i="1"/>
  <c r="F187" i="1"/>
  <c r="E187" i="1"/>
  <c r="D187" i="1"/>
  <c r="C187" i="1"/>
  <c r="Q186" i="1"/>
  <c r="P186" i="1"/>
  <c r="O186" i="1"/>
  <c r="N186" i="1"/>
  <c r="L186" i="1"/>
  <c r="K186" i="1"/>
  <c r="J186" i="1"/>
  <c r="I186" i="1"/>
  <c r="G186" i="1"/>
  <c r="F186" i="1"/>
  <c r="E186" i="1"/>
  <c r="D186" i="1"/>
  <c r="C186" i="1"/>
  <c r="Q185" i="1"/>
  <c r="P185" i="1"/>
  <c r="O185" i="1"/>
  <c r="N185" i="1"/>
  <c r="L185" i="1"/>
  <c r="K185" i="1"/>
  <c r="J185" i="1"/>
  <c r="I185" i="1"/>
  <c r="G185" i="1"/>
  <c r="F185" i="1"/>
  <c r="E185" i="1"/>
  <c r="D185" i="1"/>
  <c r="Q184" i="1"/>
  <c r="P184" i="1"/>
  <c r="O184" i="1"/>
  <c r="N184" i="1"/>
  <c r="L184" i="1"/>
  <c r="K184" i="1"/>
  <c r="J184" i="1"/>
  <c r="I184" i="1"/>
  <c r="G184" i="1"/>
  <c r="F184" i="1"/>
  <c r="E184" i="1"/>
  <c r="D184" i="1"/>
  <c r="C184" i="1"/>
  <c r="Q183" i="1"/>
  <c r="P183" i="1"/>
  <c r="O183" i="1"/>
  <c r="N183" i="1"/>
  <c r="L183" i="1"/>
  <c r="K183" i="1"/>
  <c r="J183" i="1"/>
  <c r="I183" i="1"/>
  <c r="G183" i="1"/>
  <c r="F183" i="1"/>
  <c r="E183" i="1"/>
  <c r="D183" i="1"/>
  <c r="C183" i="1"/>
  <c r="Q182" i="1"/>
  <c r="P182" i="1"/>
  <c r="O182" i="1"/>
  <c r="N182" i="1"/>
  <c r="L182" i="1"/>
  <c r="K182" i="1"/>
  <c r="J182" i="1"/>
  <c r="I182" i="1"/>
  <c r="G182" i="1"/>
  <c r="F182" i="1"/>
  <c r="E182" i="1"/>
  <c r="D182" i="1"/>
  <c r="C182" i="1"/>
  <c r="Q181" i="1"/>
  <c r="P181" i="1"/>
  <c r="O181" i="1"/>
  <c r="N181" i="1"/>
  <c r="L181" i="1"/>
  <c r="K181" i="1"/>
  <c r="J181" i="1"/>
  <c r="I181" i="1"/>
  <c r="G181" i="1"/>
  <c r="F181" i="1"/>
  <c r="E181" i="1"/>
  <c r="D181" i="1"/>
  <c r="C181" i="1"/>
  <c r="Q180" i="1"/>
  <c r="P180" i="1"/>
  <c r="O180" i="1"/>
  <c r="N180" i="1"/>
  <c r="L180" i="1"/>
  <c r="K180" i="1"/>
  <c r="J180" i="1"/>
  <c r="I180" i="1"/>
  <c r="G180" i="1"/>
  <c r="F180" i="1"/>
  <c r="E180" i="1"/>
  <c r="D180" i="1"/>
  <c r="C180" i="1"/>
  <c r="Q179" i="1"/>
  <c r="P179" i="1"/>
  <c r="O179" i="1"/>
  <c r="N179" i="1"/>
  <c r="L179" i="1"/>
  <c r="K179" i="1"/>
  <c r="J179" i="1"/>
  <c r="I179" i="1"/>
  <c r="G179" i="1"/>
  <c r="F179" i="1"/>
  <c r="E179" i="1"/>
  <c r="D179" i="1"/>
  <c r="C179" i="1"/>
  <c r="Q178" i="1"/>
  <c r="P178" i="1"/>
  <c r="O178" i="1"/>
  <c r="N178" i="1"/>
  <c r="L178" i="1"/>
  <c r="K178" i="1"/>
  <c r="J178" i="1"/>
  <c r="I178" i="1"/>
  <c r="G178" i="1"/>
  <c r="F178" i="1"/>
  <c r="E178" i="1"/>
  <c r="D178" i="1"/>
  <c r="C178" i="1"/>
  <c r="Q177" i="1"/>
  <c r="P177" i="1"/>
  <c r="O177" i="1"/>
  <c r="N177" i="1"/>
  <c r="L177" i="1"/>
  <c r="K177" i="1"/>
  <c r="J177" i="1"/>
  <c r="I177" i="1"/>
  <c r="G177" i="1"/>
  <c r="F177" i="1"/>
  <c r="E177" i="1"/>
  <c r="D177" i="1"/>
  <c r="C177" i="1"/>
  <c r="Q176" i="1"/>
  <c r="P176" i="1"/>
  <c r="O176" i="1"/>
  <c r="N176" i="1"/>
  <c r="L176" i="1"/>
  <c r="K176" i="1"/>
  <c r="J176" i="1"/>
  <c r="I176" i="1"/>
  <c r="G176" i="1"/>
  <c r="F176" i="1"/>
  <c r="E176" i="1"/>
  <c r="D176" i="1"/>
  <c r="C176" i="1"/>
  <c r="Q175" i="1"/>
  <c r="P175" i="1"/>
  <c r="O175" i="1"/>
  <c r="N175" i="1"/>
  <c r="L175" i="1"/>
  <c r="K175" i="1"/>
  <c r="J175" i="1"/>
  <c r="I175" i="1"/>
  <c r="G175" i="1"/>
  <c r="F175" i="1"/>
  <c r="E175" i="1"/>
  <c r="D175" i="1"/>
  <c r="C175" i="1"/>
  <c r="Q174" i="1"/>
  <c r="P174" i="1"/>
  <c r="O174" i="1"/>
  <c r="N174" i="1"/>
  <c r="L174" i="1"/>
  <c r="K174" i="1"/>
  <c r="J174" i="1"/>
  <c r="I174" i="1"/>
  <c r="G174" i="1"/>
  <c r="F174" i="1"/>
  <c r="E174" i="1"/>
  <c r="D174" i="1"/>
  <c r="C174" i="1"/>
  <c r="Q173" i="1"/>
  <c r="P173" i="1"/>
  <c r="O173" i="1"/>
  <c r="N173" i="1"/>
  <c r="L173" i="1"/>
  <c r="K173" i="1"/>
  <c r="J173" i="1"/>
  <c r="I173" i="1"/>
  <c r="G173" i="1"/>
  <c r="F173" i="1"/>
  <c r="E173" i="1"/>
  <c r="D173" i="1"/>
  <c r="C173" i="1"/>
  <c r="Q172" i="1"/>
  <c r="P172" i="1"/>
  <c r="O172" i="1"/>
  <c r="N172" i="1"/>
  <c r="L172" i="1"/>
  <c r="K172" i="1"/>
  <c r="J172" i="1"/>
  <c r="I172" i="1"/>
  <c r="G172" i="1"/>
  <c r="F172" i="1"/>
  <c r="E172" i="1"/>
  <c r="D172" i="1"/>
  <c r="C172" i="1"/>
  <c r="Q171" i="1"/>
  <c r="P171" i="1"/>
  <c r="O171" i="1"/>
  <c r="N171" i="1"/>
  <c r="L171" i="1"/>
  <c r="K171" i="1"/>
  <c r="J171" i="1"/>
  <c r="I171" i="1"/>
  <c r="G171" i="1"/>
  <c r="F171" i="1"/>
  <c r="E171" i="1"/>
  <c r="D171" i="1"/>
  <c r="C171" i="1"/>
  <c r="Q170" i="1"/>
  <c r="P170" i="1"/>
  <c r="O170" i="1"/>
  <c r="N170" i="1"/>
  <c r="L170" i="1"/>
  <c r="K170" i="1"/>
  <c r="J170" i="1"/>
  <c r="I170" i="1"/>
  <c r="G170" i="1"/>
  <c r="F170" i="1"/>
  <c r="E170" i="1"/>
  <c r="D170" i="1"/>
  <c r="C170" i="1"/>
  <c r="Q169" i="1"/>
  <c r="P169" i="1"/>
  <c r="O169" i="1"/>
  <c r="N169" i="1"/>
  <c r="L169" i="1"/>
  <c r="K169" i="1"/>
  <c r="J169" i="1"/>
  <c r="I169" i="1"/>
  <c r="G169" i="1"/>
  <c r="F169" i="1"/>
  <c r="E169" i="1"/>
  <c r="D169" i="1"/>
  <c r="C169" i="1"/>
  <c r="Q168" i="1"/>
  <c r="P168" i="1"/>
  <c r="O168" i="1"/>
  <c r="N168" i="1"/>
  <c r="L168" i="1"/>
  <c r="K168" i="1"/>
  <c r="J168" i="1"/>
  <c r="I168" i="1"/>
  <c r="G168" i="1"/>
  <c r="F168" i="1"/>
  <c r="E168" i="1"/>
  <c r="D168" i="1"/>
  <c r="C168" i="1"/>
  <c r="Q167" i="1"/>
  <c r="P167" i="1"/>
  <c r="O167" i="1"/>
  <c r="N167" i="1"/>
  <c r="L167" i="1"/>
  <c r="K167" i="1"/>
  <c r="J167" i="1"/>
  <c r="I167" i="1"/>
  <c r="G167" i="1"/>
  <c r="F167" i="1"/>
  <c r="E167" i="1"/>
  <c r="D167" i="1"/>
  <c r="C167" i="1"/>
  <c r="Q166" i="1"/>
  <c r="P166" i="1"/>
  <c r="O166" i="1"/>
  <c r="N166" i="1"/>
  <c r="L166" i="1"/>
  <c r="K166" i="1"/>
  <c r="J166" i="1"/>
  <c r="I166" i="1"/>
  <c r="G166" i="1"/>
  <c r="F166" i="1"/>
  <c r="E166" i="1"/>
  <c r="D166" i="1"/>
  <c r="C166" i="1"/>
  <c r="R163" i="1"/>
  <c r="M163" i="1"/>
  <c r="H163" i="1"/>
  <c r="R162" i="1"/>
  <c r="M162" i="1"/>
  <c r="G162" i="1"/>
  <c r="F162" i="1"/>
  <c r="E162" i="1"/>
  <c r="D162" i="1"/>
  <c r="R160" i="1"/>
  <c r="M160" i="1"/>
  <c r="H160" i="1"/>
  <c r="R159" i="1"/>
  <c r="M159" i="1"/>
  <c r="H159" i="1"/>
  <c r="R158" i="1"/>
  <c r="M158" i="1"/>
  <c r="H158" i="1"/>
  <c r="R157" i="1"/>
  <c r="M157" i="1"/>
  <c r="H157" i="1"/>
  <c r="Q156" i="1"/>
  <c r="P156" i="1"/>
  <c r="O156" i="1"/>
  <c r="N156" i="1"/>
  <c r="L156" i="1"/>
  <c r="K156" i="1"/>
  <c r="J156" i="1"/>
  <c r="I156" i="1"/>
  <c r="G156" i="1"/>
  <c r="F156" i="1"/>
  <c r="E156" i="1"/>
  <c r="D156" i="1"/>
  <c r="C156" i="1"/>
  <c r="R153" i="1"/>
  <c r="M153" i="1"/>
  <c r="H153" i="1"/>
  <c r="R152" i="1"/>
  <c r="M152" i="1"/>
  <c r="H152" i="1"/>
  <c r="R151" i="1"/>
  <c r="M151" i="1"/>
  <c r="H151" i="1"/>
  <c r="R150" i="1"/>
  <c r="M150" i="1"/>
  <c r="H150" i="1"/>
  <c r="R149" i="1"/>
  <c r="M149" i="1"/>
  <c r="H149" i="1"/>
  <c r="C289" i="1" s="1"/>
  <c r="R148" i="1"/>
  <c r="M148" i="1"/>
  <c r="H148" i="1"/>
  <c r="R147" i="1"/>
  <c r="M147" i="1"/>
  <c r="H147" i="1"/>
  <c r="R146" i="1"/>
  <c r="M146" i="1"/>
  <c r="H146" i="1"/>
  <c r="R142" i="1"/>
  <c r="M142" i="1"/>
  <c r="H142" i="1"/>
  <c r="R141" i="1"/>
  <c r="M141" i="1"/>
  <c r="H141" i="1"/>
  <c r="R140" i="1"/>
  <c r="M140" i="1"/>
  <c r="H140" i="1"/>
  <c r="R139" i="1"/>
  <c r="M139" i="1"/>
  <c r="H139" i="1"/>
  <c r="R138" i="1"/>
  <c r="M138" i="1"/>
  <c r="H138" i="1"/>
  <c r="R137" i="1"/>
  <c r="M137" i="1"/>
  <c r="H137" i="1"/>
  <c r="R136" i="1"/>
  <c r="M136" i="1"/>
  <c r="H136" i="1"/>
  <c r="R135" i="1"/>
  <c r="M135" i="1"/>
  <c r="H135" i="1"/>
  <c r="R134" i="1"/>
  <c r="M134" i="1"/>
  <c r="H134" i="1"/>
  <c r="R133" i="1"/>
  <c r="M133" i="1"/>
  <c r="H133" i="1"/>
  <c r="R132" i="1"/>
  <c r="M132" i="1"/>
  <c r="H132" i="1"/>
  <c r="R131" i="1"/>
  <c r="M131" i="1"/>
  <c r="H131" i="1"/>
  <c r="R130" i="1"/>
  <c r="M130" i="1"/>
  <c r="H130" i="1"/>
  <c r="R129" i="1"/>
  <c r="M129" i="1"/>
  <c r="H129" i="1"/>
  <c r="R128" i="1"/>
  <c r="M128" i="1"/>
  <c r="H128" i="1"/>
  <c r="R127" i="1"/>
  <c r="M127" i="1"/>
  <c r="H127" i="1"/>
  <c r="R126" i="1"/>
  <c r="M126" i="1"/>
  <c r="H126" i="1"/>
  <c r="R125" i="1"/>
  <c r="M125" i="1"/>
  <c r="H125" i="1"/>
  <c r="R124" i="1"/>
  <c r="M124" i="1"/>
  <c r="H124" i="1"/>
  <c r="R123" i="1"/>
  <c r="M123" i="1"/>
  <c r="R122" i="1"/>
  <c r="M122" i="1"/>
  <c r="H122" i="1"/>
  <c r="R121" i="1"/>
  <c r="M121" i="1"/>
  <c r="H121" i="1"/>
  <c r="R119" i="1"/>
  <c r="M119" i="1"/>
  <c r="H119" i="1"/>
  <c r="R118" i="1"/>
  <c r="M118" i="1"/>
  <c r="H118" i="1"/>
  <c r="R117" i="1"/>
  <c r="M117" i="1"/>
  <c r="H117" i="1"/>
  <c r="R116" i="1"/>
  <c r="M116" i="1"/>
  <c r="H116" i="1"/>
  <c r="R115" i="1"/>
  <c r="M115" i="1"/>
  <c r="H115" i="1"/>
  <c r="R114" i="1"/>
  <c r="M114" i="1"/>
  <c r="H114" i="1"/>
  <c r="R112" i="1"/>
  <c r="M112" i="1"/>
  <c r="H112" i="1"/>
  <c r="R111" i="1"/>
  <c r="M111" i="1"/>
  <c r="H111" i="1"/>
  <c r="R110" i="1"/>
  <c r="L251" i="1"/>
  <c r="K251" i="1"/>
  <c r="J251" i="1"/>
  <c r="I251" i="1"/>
  <c r="H110" i="1"/>
  <c r="R109" i="1"/>
  <c r="M109" i="1"/>
  <c r="H109" i="1"/>
  <c r="R108" i="1"/>
  <c r="M108" i="1"/>
  <c r="H108" i="1"/>
  <c r="R107" i="1"/>
  <c r="M107" i="1"/>
  <c r="H107" i="1"/>
  <c r="R106" i="1"/>
  <c r="M106" i="1"/>
  <c r="H106" i="1"/>
  <c r="R105" i="1"/>
  <c r="M105" i="1"/>
  <c r="H105" i="1"/>
  <c r="R104" i="1"/>
  <c r="M104" i="1"/>
  <c r="H104" i="1"/>
  <c r="R103" i="1"/>
  <c r="M103" i="1"/>
  <c r="H103" i="1"/>
  <c r="R102" i="1"/>
  <c r="M102" i="1"/>
  <c r="H102" i="1"/>
  <c r="R101" i="1"/>
  <c r="M101" i="1"/>
  <c r="H101" i="1"/>
  <c r="R100" i="1"/>
  <c r="M100" i="1"/>
  <c r="H100" i="1"/>
  <c r="R99" i="1"/>
  <c r="M99" i="1"/>
  <c r="H99" i="1"/>
  <c r="R98" i="1"/>
  <c r="M98" i="1"/>
  <c r="H98" i="1"/>
  <c r="R97" i="1"/>
  <c r="M97" i="1"/>
  <c r="H97" i="1"/>
  <c r="R96" i="1"/>
  <c r="M96" i="1"/>
  <c r="H96" i="1"/>
  <c r="R95" i="1"/>
  <c r="M95" i="1"/>
  <c r="H95" i="1"/>
  <c r="R94" i="1"/>
  <c r="M94" i="1"/>
  <c r="H94" i="1"/>
  <c r="R93" i="1"/>
  <c r="M93" i="1"/>
  <c r="H93" i="1"/>
  <c r="R92" i="1"/>
  <c r="M92" i="1"/>
  <c r="H92" i="1"/>
  <c r="R91" i="1"/>
  <c r="M91" i="1"/>
  <c r="H91" i="1"/>
  <c r="R90" i="1"/>
  <c r="M90" i="1"/>
  <c r="H90" i="1"/>
  <c r="R89" i="1"/>
  <c r="M89" i="1"/>
  <c r="H89" i="1"/>
  <c r="R88" i="1"/>
  <c r="M88" i="1"/>
  <c r="H88" i="1"/>
  <c r="R87" i="1"/>
  <c r="M87" i="1"/>
  <c r="H87" i="1"/>
  <c r="R86" i="1"/>
  <c r="M86" i="1"/>
  <c r="H86" i="1"/>
  <c r="R85" i="1"/>
  <c r="M85" i="1"/>
  <c r="H85" i="1"/>
  <c r="R84" i="1"/>
  <c r="M84" i="1"/>
  <c r="H84" i="1"/>
  <c r="R78" i="1"/>
  <c r="M78" i="1"/>
  <c r="H78" i="1"/>
  <c r="R77" i="1"/>
  <c r="M77" i="1"/>
  <c r="H77" i="1"/>
  <c r="R76" i="1"/>
  <c r="M76" i="1"/>
  <c r="H76" i="1"/>
  <c r="R75" i="1"/>
  <c r="M75" i="1"/>
  <c r="H75" i="1"/>
  <c r="R74" i="1"/>
  <c r="M74" i="1"/>
  <c r="H74" i="1"/>
  <c r="R73" i="1"/>
  <c r="M73" i="1"/>
  <c r="H73" i="1"/>
  <c r="C219" i="1" s="1"/>
  <c r="R72" i="1"/>
  <c r="M72" i="1"/>
  <c r="H72" i="1"/>
  <c r="R70" i="1"/>
  <c r="M70" i="1"/>
  <c r="H70" i="1"/>
  <c r="R69" i="1"/>
  <c r="M69" i="1"/>
  <c r="H69" i="1"/>
  <c r="R68" i="1"/>
  <c r="M68" i="1"/>
  <c r="H68" i="1"/>
  <c r="R67" i="1"/>
  <c r="M67" i="1"/>
  <c r="H67" i="1"/>
  <c r="R66" i="1"/>
  <c r="M66" i="1"/>
  <c r="H66" i="1"/>
  <c r="R65" i="1"/>
  <c r="M65" i="1"/>
  <c r="H65" i="1"/>
  <c r="R64" i="1"/>
  <c r="M64" i="1"/>
  <c r="H64" i="1"/>
  <c r="R63" i="1"/>
  <c r="M63" i="1"/>
  <c r="H63" i="1"/>
  <c r="R62" i="1"/>
  <c r="M62" i="1"/>
  <c r="H62" i="1"/>
  <c r="R61" i="1"/>
  <c r="M61" i="1"/>
  <c r="H61" i="1"/>
  <c r="R60" i="1"/>
  <c r="M60" i="1"/>
  <c r="H60" i="1"/>
  <c r="R59" i="1"/>
  <c r="M59" i="1"/>
  <c r="H59" i="1"/>
  <c r="R58" i="1"/>
  <c r="M58" i="1"/>
  <c r="H58" i="1"/>
  <c r="R56" i="1"/>
  <c r="M56" i="1"/>
  <c r="H56" i="1"/>
  <c r="R55" i="1"/>
  <c r="M55" i="1"/>
  <c r="H55" i="1"/>
  <c r="R54" i="1"/>
  <c r="M54" i="1"/>
  <c r="H54" i="1"/>
  <c r="R53" i="1"/>
  <c r="M53" i="1"/>
  <c r="H53" i="1"/>
  <c r="R52" i="1"/>
  <c r="M52" i="1"/>
  <c r="H52" i="1"/>
  <c r="R51" i="1"/>
  <c r="M51" i="1"/>
  <c r="H51" i="1"/>
  <c r="R50" i="1"/>
  <c r="M50" i="1"/>
  <c r="H50" i="1"/>
  <c r="R49" i="1"/>
  <c r="M49" i="1"/>
  <c r="H49" i="1"/>
  <c r="R48" i="1"/>
  <c r="M48" i="1"/>
  <c r="H48" i="1"/>
  <c r="R47" i="1"/>
  <c r="M47" i="1"/>
  <c r="H47" i="1"/>
  <c r="R46" i="1"/>
  <c r="M46" i="1"/>
  <c r="H46" i="1"/>
  <c r="R45" i="1"/>
  <c r="M45" i="1"/>
  <c r="H45" i="1"/>
  <c r="R44" i="1"/>
  <c r="M44" i="1"/>
  <c r="H44" i="1"/>
  <c r="R43" i="1"/>
  <c r="M43" i="1"/>
  <c r="H43" i="1"/>
  <c r="R42" i="1"/>
  <c r="M42" i="1"/>
  <c r="H42" i="1"/>
  <c r="R41" i="1"/>
  <c r="M41" i="1"/>
  <c r="H41" i="1"/>
  <c r="R40" i="1"/>
  <c r="M40" i="1"/>
  <c r="H40" i="1"/>
  <c r="R39" i="1"/>
  <c r="M39" i="1"/>
  <c r="H39" i="1"/>
  <c r="R38" i="1"/>
  <c r="M38" i="1"/>
  <c r="H38" i="1"/>
  <c r="R37" i="1"/>
  <c r="M37" i="1"/>
  <c r="H37" i="1"/>
  <c r="R36" i="1"/>
  <c r="M36" i="1"/>
  <c r="H36" i="1"/>
  <c r="R35" i="1"/>
  <c r="M35" i="1"/>
  <c r="H35" i="1"/>
  <c r="R34" i="1"/>
  <c r="M34" i="1"/>
  <c r="H34" i="1"/>
  <c r="R33" i="1"/>
  <c r="M33" i="1"/>
  <c r="H33" i="1"/>
  <c r="R32" i="1"/>
  <c r="M32" i="1"/>
  <c r="H32" i="1"/>
  <c r="R31" i="1"/>
  <c r="M31" i="1"/>
  <c r="H31" i="1"/>
  <c r="R30" i="1"/>
  <c r="M30" i="1"/>
  <c r="H30" i="1"/>
  <c r="R29" i="1"/>
  <c r="M29" i="1"/>
  <c r="H29" i="1"/>
  <c r="R26" i="1"/>
  <c r="M26" i="1"/>
  <c r="H26" i="1"/>
  <c r="R25" i="1"/>
  <c r="M25" i="1"/>
  <c r="H25" i="1"/>
  <c r="R24" i="1"/>
  <c r="M24" i="1"/>
  <c r="H24" i="1"/>
  <c r="R23" i="1"/>
  <c r="M23" i="1"/>
  <c r="H23" i="1"/>
  <c r="R22" i="1"/>
  <c r="M22" i="1"/>
  <c r="H22" i="1"/>
  <c r="R21" i="1"/>
  <c r="M21" i="1"/>
  <c r="H21" i="1"/>
  <c r="Q20" i="1"/>
  <c r="P20" i="1"/>
  <c r="O20" i="1"/>
  <c r="N20" i="1"/>
  <c r="L20" i="1"/>
  <c r="K20" i="1"/>
  <c r="J20" i="1"/>
  <c r="I20" i="1"/>
  <c r="G20" i="1"/>
  <c r="F20" i="1"/>
  <c r="E20" i="1"/>
  <c r="D20" i="1"/>
  <c r="C20" i="1"/>
  <c r="R19" i="1"/>
  <c r="M19" i="1"/>
  <c r="H19" i="1"/>
  <c r="R18" i="1"/>
  <c r="M18" i="1"/>
  <c r="H18" i="1"/>
  <c r="R17" i="1"/>
  <c r="M17" i="1"/>
  <c r="H17" i="1"/>
  <c r="R16" i="1"/>
  <c r="M16" i="1"/>
  <c r="H16" i="1"/>
  <c r="R15" i="1"/>
  <c r="M15" i="1"/>
  <c r="H15" i="1"/>
  <c r="R14" i="1"/>
  <c r="M14" i="1"/>
  <c r="H14" i="1"/>
  <c r="Q13" i="1"/>
  <c r="P13" i="1"/>
  <c r="O13" i="1"/>
  <c r="N13" i="1"/>
  <c r="L13" i="1"/>
  <c r="K13" i="1"/>
  <c r="J13" i="1"/>
  <c r="I13" i="1"/>
  <c r="G13" i="1"/>
  <c r="F13" i="1"/>
  <c r="E13" i="1"/>
  <c r="C13" i="1"/>
  <c r="R12" i="1"/>
  <c r="M12" i="1"/>
  <c r="H12" i="1"/>
  <c r="J8" i="1"/>
  <c r="O8" i="1" s="1"/>
  <c r="C82" i="1" l="1"/>
  <c r="C227" i="1"/>
  <c r="C234" i="1"/>
  <c r="C164" i="1" s="1"/>
  <c r="C144" i="1"/>
  <c r="M144" i="1"/>
  <c r="R144" i="1"/>
  <c r="H144" i="1"/>
  <c r="C28" i="1"/>
  <c r="C83" i="1"/>
  <c r="H285" i="1"/>
  <c r="M285" i="1"/>
  <c r="R285" i="1"/>
  <c r="S81" i="1"/>
  <c r="S80" i="1"/>
  <c r="H284" i="1"/>
  <c r="M284" i="1"/>
  <c r="R284" i="1"/>
  <c r="S143" i="1"/>
  <c r="R161" i="1"/>
  <c r="H294" i="1"/>
  <c r="M294" i="1"/>
  <c r="R294" i="1"/>
  <c r="C155" i="1"/>
  <c r="C145" i="1"/>
  <c r="S154" i="1"/>
  <c r="H262" i="1"/>
  <c r="M262" i="1"/>
  <c r="R262" i="1"/>
  <c r="S79" i="1"/>
  <c r="H82" i="1"/>
  <c r="M82" i="1"/>
  <c r="R82" i="1"/>
  <c r="S120" i="1"/>
  <c r="H224" i="1"/>
  <c r="M224" i="1"/>
  <c r="R224" i="1"/>
  <c r="R254" i="1"/>
  <c r="M207" i="1"/>
  <c r="M254" i="1"/>
  <c r="H254" i="1"/>
  <c r="R207" i="1"/>
  <c r="H207" i="1"/>
  <c r="S113" i="1"/>
  <c r="S57" i="1"/>
  <c r="S158" i="1"/>
  <c r="H297" i="1"/>
  <c r="M297" i="1"/>
  <c r="R297" i="1"/>
  <c r="D164" i="1"/>
  <c r="S59" i="1"/>
  <c r="S12" i="1"/>
  <c r="S66" i="1"/>
  <c r="S70" i="1"/>
  <c r="I27" i="1"/>
  <c r="I10" i="1" s="1"/>
  <c r="S88" i="1"/>
  <c r="S147" i="1"/>
  <c r="N27" i="1"/>
  <c r="N10" i="1" s="1"/>
  <c r="G27" i="1"/>
  <c r="G10" i="1" s="1"/>
  <c r="Q27" i="1"/>
  <c r="Q10" i="1" s="1"/>
  <c r="S32" i="1"/>
  <c r="S43" i="1"/>
  <c r="S46" i="1"/>
  <c r="S15" i="1"/>
  <c r="S16" i="1"/>
  <c r="H20" i="1"/>
  <c r="M20" i="1"/>
  <c r="R20" i="1"/>
  <c r="M166" i="1"/>
  <c r="R166" i="1"/>
  <c r="G164" i="1"/>
  <c r="Q164" i="1"/>
  <c r="E164" i="1"/>
  <c r="O164" i="1"/>
  <c r="H170" i="1"/>
  <c r="R170" i="1"/>
  <c r="H174" i="1"/>
  <c r="R174" i="1"/>
  <c r="H178" i="1"/>
  <c r="M178" i="1"/>
  <c r="R178" i="1"/>
  <c r="H182" i="1"/>
  <c r="M182" i="1"/>
  <c r="R182" i="1"/>
  <c r="H186" i="1"/>
  <c r="M186" i="1"/>
  <c r="R186" i="1"/>
  <c r="H190" i="1"/>
  <c r="M190" i="1"/>
  <c r="R190" i="1"/>
  <c r="H194" i="1"/>
  <c r="M194" i="1"/>
  <c r="R194" i="1"/>
  <c r="H198" i="1"/>
  <c r="M198" i="1"/>
  <c r="R198" i="1"/>
  <c r="H204" i="1"/>
  <c r="M204" i="1"/>
  <c r="R204" i="1"/>
  <c r="H209" i="1"/>
  <c r="M209" i="1"/>
  <c r="R209" i="1"/>
  <c r="H213" i="1"/>
  <c r="R213" i="1"/>
  <c r="H217" i="1"/>
  <c r="R217" i="1"/>
  <c r="H222" i="1"/>
  <c r="M222" i="1"/>
  <c r="R222" i="1"/>
  <c r="H228" i="1"/>
  <c r="R228" i="1"/>
  <c r="H232" i="1"/>
  <c r="R232" i="1"/>
  <c r="H237" i="1"/>
  <c r="M237" i="1"/>
  <c r="R237" i="1"/>
  <c r="H241" i="1"/>
  <c r="M241" i="1"/>
  <c r="R241" i="1"/>
  <c r="H245" i="1"/>
  <c r="M245" i="1"/>
  <c r="R245" i="1"/>
  <c r="H249" i="1"/>
  <c r="M249" i="1"/>
  <c r="R249" i="1"/>
  <c r="H253" i="1"/>
  <c r="H257" i="1"/>
  <c r="M257" i="1"/>
  <c r="R257" i="1"/>
  <c r="H261" i="1"/>
  <c r="M261" i="1"/>
  <c r="R261" i="1"/>
  <c r="H266" i="1"/>
  <c r="M266" i="1"/>
  <c r="R266" i="1"/>
  <c r="H270" i="1"/>
  <c r="M270" i="1"/>
  <c r="R270" i="1"/>
  <c r="H274" i="1"/>
  <c r="M274" i="1"/>
  <c r="R274" i="1"/>
  <c r="H278" i="1"/>
  <c r="M278" i="1"/>
  <c r="R278" i="1"/>
  <c r="H282" i="1"/>
  <c r="M282" i="1"/>
  <c r="R282" i="1"/>
  <c r="H288" i="1"/>
  <c r="M288" i="1"/>
  <c r="R288" i="1"/>
  <c r="H292" i="1"/>
  <c r="M292" i="1"/>
  <c r="R292" i="1"/>
  <c r="S29" i="1"/>
  <c r="S42" i="1"/>
  <c r="S55" i="1"/>
  <c r="S56" i="1"/>
  <c r="S63" i="1"/>
  <c r="S74" i="1"/>
  <c r="S78" i="1"/>
  <c r="S86" i="1"/>
  <c r="S90" i="1"/>
  <c r="K164" i="1"/>
  <c r="S111" i="1"/>
  <c r="S115" i="1"/>
  <c r="S116" i="1"/>
  <c r="S119" i="1"/>
  <c r="S121" i="1"/>
  <c r="S124" i="1"/>
  <c r="S125" i="1"/>
  <c r="S128" i="1"/>
  <c r="S129" i="1"/>
  <c r="S132" i="1"/>
  <c r="S133" i="1"/>
  <c r="S136" i="1"/>
  <c r="S137" i="1"/>
  <c r="S141" i="1"/>
  <c r="S142" i="1"/>
  <c r="S36" i="1"/>
  <c r="S40" i="1"/>
  <c r="S50" i="1"/>
  <c r="S54" i="1"/>
  <c r="S60" i="1"/>
  <c r="S72" i="1"/>
  <c r="S73" i="1"/>
  <c r="S77" i="1"/>
  <c r="S89" i="1"/>
  <c r="F27" i="1"/>
  <c r="F10" i="1" s="1"/>
  <c r="P27" i="1"/>
  <c r="P10" i="1" s="1"/>
  <c r="H161" i="1"/>
  <c r="M161" i="1"/>
  <c r="H162" i="1"/>
  <c r="S162" i="1" s="1"/>
  <c r="S35" i="1"/>
  <c r="S39" i="1"/>
  <c r="S49" i="1"/>
  <c r="S53" i="1"/>
  <c r="S67" i="1"/>
  <c r="S114" i="1"/>
  <c r="S118" i="1"/>
  <c r="S123" i="1"/>
  <c r="S127" i="1"/>
  <c r="S131" i="1"/>
  <c r="S150" i="1"/>
  <c r="S151" i="1"/>
  <c r="S159" i="1"/>
  <c r="M13" i="1"/>
  <c r="H28" i="1"/>
  <c r="R28" i="1"/>
  <c r="S61" i="1"/>
  <c r="H83" i="1"/>
  <c r="S94" i="1"/>
  <c r="S95" i="1"/>
  <c r="S98" i="1"/>
  <c r="S99" i="1"/>
  <c r="S102" i="1"/>
  <c r="S103" i="1"/>
  <c r="S106" i="1"/>
  <c r="S107" i="1"/>
  <c r="H155" i="1"/>
  <c r="M155" i="1"/>
  <c r="R155" i="1"/>
  <c r="S160" i="1"/>
  <c r="J164" i="1"/>
  <c r="H167" i="1"/>
  <c r="M167" i="1"/>
  <c r="R167" i="1"/>
  <c r="H171" i="1"/>
  <c r="R171" i="1"/>
  <c r="H175" i="1"/>
  <c r="M175" i="1"/>
  <c r="R175" i="1"/>
  <c r="H179" i="1"/>
  <c r="M179" i="1"/>
  <c r="R179" i="1"/>
  <c r="H183" i="1"/>
  <c r="S25" i="1"/>
  <c r="S14" i="1"/>
  <c r="S18" i="1"/>
  <c r="D27" i="1"/>
  <c r="E27" i="1"/>
  <c r="E10" i="1" s="1"/>
  <c r="O27" i="1"/>
  <c r="O10" i="1" s="1"/>
  <c r="S33" i="1"/>
  <c r="S34" i="1"/>
  <c r="S41" i="1"/>
  <c r="S47" i="1"/>
  <c r="S48" i="1"/>
  <c r="S58" i="1"/>
  <c r="S64" i="1"/>
  <c r="S65" i="1"/>
  <c r="K27" i="1"/>
  <c r="K10" i="1" s="1"/>
  <c r="S87" i="1"/>
  <c r="S112" i="1"/>
  <c r="S117" i="1"/>
  <c r="S122" i="1"/>
  <c r="S126" i="1"/>
  <c r="S130" i="1"/>
  <c r="S134" i="1"/>
  <c r="S135" i="1"/>
  <c r="S138" i="1"/>
  <c r="S139" i="1"/>
  <c r="S140" i="1"/>
  <c r="S148" i="1"/>
  <c r="S149" i="1"/>
  <c r="H156" i="1"/>
  <c r="M156" i="1"/>
  <c r="R156" i="1"/>
  <c r="S157" i="1"/>
  <c r="F164" i="1"/>
  <c r="P164" i="1"/>
  <c r="H168" i="1"/>
  <c r="M168" i="1"/>
  <c r="R168" i="1"/>
  <c r="H172" i="1"/>
  <c r="R172" i="1"/>
  <c r="H176" i="1"/>
  <c r="M176" i="1"/>
  <c r="R176" i="1"/>
  <c r="H180" i="1"/>
  <c r="M180" i="1"/>
  <c r="R180" i="1"/>
  <c r="S21" i="1"/>
  <c r="S23" i="1"/>
  <c r="S26" i="1"/>
  <c r="S37" i="1"/>
  <c r="S38" i="1"/>
  <c r="S44" i="1"/>
  <c r="S45" i="1"/>
  <c r="S51" i="1"/>
  <c r="S52" i="1"/>
  <c r="S62" i="1"/>
  <c r="S68" i="1"/>
  <c r="S69" i="1"/>
  <c r="S75" i="1"/>
  <c r="S76" i="1"/>
  <c r="R83" i="1"/>
  <c r="S84" i="1"/>
  <c r="S85" i="1"/>
  <c r="S91" i="1"/>
  <c r="S92" i="1"/>
  <c r="S93" i="1"/>
  <c r="S96" i="1"/>
  <c r="S97" i="1"/>
  <c r="S100" i="1"/>
  <c r="S101" i="1"/>
  <c r="S104" i="1"/>
  <c r="S105" i="1"/>
  <c r="S108" i="1"/>
  <c r="S109" i="1"/>
  <c r="H145" i="1"/>
  <c r="M145" i="1"/>
  <c r="R145" i="1"/>
  <c r="S146" i="1"/>
  <c r="S152" i="1"/>
  <c r="S153" i="1"/>
  <c r="S163" i="1"/>
  <c r="I164" i="1"/>
  <c r="L164" i="1"/>
  <c r="H169" i="1"/>
  <c r="R169" i="1"/>
  <c r="H173" i="1"/>
  <c r="R173" i="1"/>
  <c r="H177" i="1"/>
  <c r="M177" i="1"/>
  <c r="R177" i="1"/>
  <c r="H181" i="1"/>
  <c r="M181" i="1"/>
  <c r="R181" i="1"/>
  <c r="M183" i="1"/>
  <c r="R183" i="1"/>
  <c r="H187" i="1"/>
  <c r="M187" i="1"/>
  <c r="R187" i="1"/>
  <c r="H191" i="1"/>
  <c r="M191" i="1"/>
  <c r="R191" i="1"/>
  <c r="H195" i="1"/>
  <c r="M195" i="1"/>
  <c r="R195" i="1"/>
  <c r="H199" i="1"/>
  <c r="M199" i="1"/>
  <c r="R199" i="1"/>
  <c r="H205" i="1"/>
  <c r="M205" i="1"/>
  <c r="R205" i="1"/>
  <c r="H210" i="1"/>
  <c r="M210" i="1"/>
  <c r="R210" i="1"/>
  <c r="H214" i="1"/>
  <c r="R214" i="1"/>
  <c r="H218" i="1"/>
  <c r="R218" i="1"/>
  <c r="H219" i="1"/>
  <c r="M219" i="1"/>
  <c r="R219" i="1"/>
  <c r="H223" i="1"/>
  <c r="M223" i="1"/>
  <c r="R223" i="1"/>
  <c r="H229" i="1"/>
  <c r="R229" i="1"/>
  <c r="H233" i="1"/>
  <c r="R233" i="1"/>
  <c r="H234" i="1"/>
  <c r="M234" i="1"/>
  <c r="R234" i="1"/>
  <c r="H238" i="1"/>
  <c r="M238" i="1"/>
  <c r="R238" i="1"/>
  <c r="H242" i="1"/>
  <c r="M242" i="1"/>
  <c r="R242" i="1"/>
  <c r="H246" i="1"/>
  <c r="M246" i="1"/>
  <c r="R246" i="1"/>
  <c r="H250" i="1"/>
  <c r="M250" i="1"/>
  <c r="R250" i="1"/>
  <c r="R253" i="1"/>
  <c r="H258" i="1"/>
  <c r="M258" i="1"/>
  <c r="R258" i="1"/>
  <c r="H263" i="1"/>
  <c r="M263" i="1"/>
  <c r="R263" i="1"/>
  <c r="H267" i="1"/>
  <c r="M267" i="1"/>
  <c r="R267" i="1"/>
  <c r="H271" i="1"/>
  <c r="M271" i="1"/>
  <c r="R271" i="1"/>
  <c r="H275" i="1"/>
  <c r="M275" i="1"/>
  <c r="R275" i="1"/>
  <c r="H279" i="1"/>
  <c r="M279" i="1"/>
  <c r="R279" i="1"/>
  <c r="H283" i="1"/>
  <c r="M283" i="1"/>
  <c r="R283" i="1"/>
  <c r="H289" i="1"/>
  <c r="M289" i="1"/>
  <c r="R289" i="1"/>
  <c r="H293" i="1"/>
  <c r="M293" i="1"/>
  <c r="R293" i="1"/>
  <c r="H184" i="1"/>
  <c r="M184" i="1"/>
  <c r="R184" i="1"/>
  <c r="H188" i="1"/>
  <c r="M188" i="1"/>
  <c r="R188" i="1"/>
  <c r="H192" i="1"/>
  <c r="M192" i="1"/>
  <c r="R192" i="1"/>
  <c r="H196" i="1"/>
  <c r="M196" i="1"/>
  <c r="R196" i="1"/>
  <c r="H200" i="1"/>
  <c r="M200" i="1"/>
  <c r="R200" i="1"/>
  <c r="S201" i="1"/>
  <c r="H202" i="1"/>
  <c r="M202" i="1"/>
  <c r="R202" i="1"/>
  <c r="H206" i="1"/>
  <c r="M206" i="1"/>
  <c r="R206" i="1"/>
  <c r="H211" i="1"/>
  <c r="R211" i="1"/>
  <c r="H215" i="1"/>
  <c r="R215" i="1"/>
  <c r="H220" i="1"/>
  <c r="M220" i="1"/>
  <c r="R220" i="1"/>
  <c r="H225" i="1"/>
  <c r="M225" i="1"/>
  <c r="R225" i="1"/>
  <c r="H230" i="1"/>
  <c r="R230" i="1"/>
  <c r="H235" i="1"/>
  <c r="M235" i="1"/>
  <c r="R235" i="1"/>
  <c r="H239" i="1"/>
  <c r="M239" i="1"/>
  <c r="R239" i="1"/>
  <c r="H243" i="1"/>
  <c r="M243" i="1"/>
  <c r="R243" i="1"/>
  <c r="H247" i="1"/>
  <c r="M247" i="1"/>
  <c r="R247" i="1"/>
  <c r="H251" i="1"/>
  <c r="R251" i="1"/>
  <c r="H255" i="1"/>
  <c r="M255" i="1"/>
  <c r="R255" i="1"/>
  <c r="H259" i="1"/>
  <c r="M259" i="1"/>
  <c r="R259" i="1"/>
  <c r="H264" i="1"/>
  <c r="M264" i="1"/>
  <c r="R264" i="1"/>
  <c r="H268" i="1"/>
  <c r="M268" i="1"/>
  <c r="R268" i="1"/>
  <c r="H272" i="1"/>
  <c r="M272" i="1"/>
  <c r="R272" i="1"/>
  <c r="H276" i="1"/>
  <c r="M276" i="1"/>
  <c r="R276" i="1"/>
  <c r="H280" i="1"/>
  <c r="M280" i="1"/>
  <c r="R280" i="1"/>
  <c r="H286" i="1"/>
  <c r="M286" i="1"/>
  <c r="R286" i="1"/>
  <c r="H290" i="1"/>
  <c r="M290" i="1"/>
  <c r="R290" i="1"/>
  <c r="H295" i="1"/>
  <c r="M295" i="1"/>
  <c r="R295" i="1"/>
  <c r="H185" i="1"/>
  <c r="M185" i="1"/>
  <c r="R185" i="1"/>
  <c r="H189" i="1"/>
  <c r="M189" i="1"/>
  <c r="R189" i="1"/>
  <c r="H193" i="1"/>
  <c r="M193" i="1"/>
  <c r="R193" i="1"/>
  <c r="H197" i="1"/>
  <c r="M197" i="1"/>
  <c r="R197" i="1"/>
  <c r="H203" i="1"/>
  <c r="M203" i="1"/>
  <c r="R203" i="1"/>
  <c r="H208" i="1"/>
  <c r="M208" i="1"/>
  <c r="R208" i="1"/>
  <c r="H212" i="1"/>
  <c r="R212" i="1"/>
  <c r="H221" i="1"/>
  <c r="M221" i="1"/>
  <c r="R221" i="1"/>
  <c r="H226" i="1"/>
  <c r="M226" i="1"/>
  <c r="R226" i="1"/>
  <c r="H227" i="1"/>
  <c r="R227" i="1"/>
  <c r="H231" i="1"/>
  <c r="R231" i="1"/>
  <c r="H236" i="1"/>
  <c r="M236" i="1"/>
  <c r="R236" i="1"/>
  <c r="H240" i="1"/>
  <c r="M240" i="1"/>
  <c r="R240" i="1"/>
  <c r="H244" i="1"/>
  <c r="M244" i="1"/>
  <c r="R244" i="1"/>
  <c r="H248" i="1"/>
  <c r="M248" i="1"/>
  <c r="R248" i="1"/>
  <c r="H252" i="1"/>
  <c r="M252" i="1"/>
  <c r="R252" i="1"/>
  <c r="H256" i="1"/>
  <c r="M256" i="1"/>
  <c r="R256" i="1"/>
  <c r="H260" i="1"/>
  <c r="M260" i="1"/>
  <c r="R260" i="1"/>
  <c r="H265" i="1"/>
  <c r="M265" i="1"/>
  <c r="R265" i="1"/>
  <c r="H269" i="1"/>
  <c r="M269" i="1"/>
  <c r="R269" i="1"/>
  <c r="H273" i="1"/>
  <c r="M273" i="1"/>
  <c r="R273" i="1"/>
  <c r="H277" i="1"/>
  <c r="M277" i="1"/>
  <c r="R277" i="1"/>
  <c r="H281" i="1"/>
  <c r="M281" i="1"/>
  <c r="R281" i="1"/>
  <c r="H287" i="1"/>
  <c r="M287" i="1"/>
  <c r="R287" i="1"/>
  <c r="H291" i="1"/>
  <c r="M291" i="1"/>
  <c r="R291" i="1"/>
  <c r="H296" i="1"/>
  <c r="M296" i="1"/>
  <c r="R296" i="1"/>
  <c r="S17" i="1"/>
  <c r="S19" i="1"/>
  <c r="S22" i="1"/>
  <c r="S24" i="1"/>
  <c r="H13" i="1"/>
  <c r="R13" i="1"/>
  <c r="L27" i="1"/>
  <c r="L10" i="1" s="1"/>
  <c r="N164" i="1"/>
  <c r="M169" i="1"/>
  <c r="M170" i="1"/>
  <c r="M171" i="1"/>
  <c r="M172" i="1"/>
  <c r="M173" i="1"/>
  <c r="M174" i="1"/>
  <c r="M28" i="1"/>
  <c r="S30" i="1"/>
  <c r="H166" i="1"/>
  <c r="S31" i="1"/>
  <c r="J27" i="1"/>
  <c r="J10" i="1" s="1"/>
  <c r="M251" i="1"/>
  <c r="M110" i="1"/>
  <c r="S110" i="1" s="1"/>
  <c r="M227" i="1"/>
  <c r="M228" i="1"/>
  <c r="M229" i="1"/>
  <c r="M230" i="1"/>
  <c r="M231" i="1"/>
  <c r="M232" i="1"/>
  <c r="M233" i="1"/>
  <c r="M211" i="1"/>
  <c r="M212" i="1"/>
  <c r="M213" i="1"/>
  <c r="M214" i="1"/>
  <c r="M215" i="1"/>
  <c r="M217" i="1"/>
  <c r="M218" i="1"/>
  <c r="S144" i="1" l="1"/>
  <c r="S285" i="1"/>
  <c r="C27" i="1"/>
  <c r="S284" i="1"/>
  <c r="S294" i="1"/>
  <c r="S161" i="1"/>
  <c r="S262" i="1"/>
  <c r="S82" i="1"/>
  <c r="S224" i="1"/>
  <c r="S254" i="1"/>
  <c r="S207" i="1"/>
  <c r="S297" i="1"/>
  <c r="S292" i="1"/>
  <c r="Q7" i="1"/>
  <c r="S213" i="1"/>
  <c r="S170" i="1"/>
  <c r="S253" i="1"/>
  <c r="K7" i="1"/>
  <c r="S172" i="1"/>
  <c r="R164" i="1"/>
  <c r="S278" i="1"/>
  <c r="S261" i="1"/>
  <c r="S237" i="1"/>
  <c r="S198" i="1"/>
  <c r="S182" i="1"/>
  <c r="S274" i="1"/>
  <c r="S257" i="1"/>
  <c r="S194" i="1"/>
  <c r="H164" i="1"/>
  <c r="M164" i="1"/>
  <c r="S180" i="1"/>
  <c r="S168" i="1"/>
  <c r="E7" i="1"/>
  <c r="S155" i="1"/>
  <c r="S166" i="1"/>
  <c r="G7" i="1"/>
  <c r="F7" i="1"/>
  <c r="S266" i="1"/>
  <c r="S20" i="1"/>
  <c r="S217" i="1"/>
  <c r="S229" i="1"/>
  <c r="S251" i="1"/>
  <c r="S282" i="1"/>
  <c r="S231" i="1"/>
  <c r="S171" i="1"/>
  <c r="S191" i="1"/>
  <c r="S145" i="1"/>
  <c r="H27" i="1"/>
  <c r="S241" i="1"/>
  <c r="S204" i="1"/>
  <c r="S186" i="1"/>
  <c r="S232" i="1"/>
  <c r="S228" i="1"/>
  <c r="S174" i="1"/>
  <c r="S230" i="1"/>
  <c r="S195" i="1"/>
  <c r="S288" i="1"/>
  <c r="S270" i="1"/>
  <c r="S245" i="1"/>
  <c r="S209" i="1"/>
  <c r="S190" i="1"/>
  <c r="S215" i="1"/>
  <c r="S227" i="1"/>
  <c r="L7" i="1"/>
  <c r="R27" i="1"/>
  <c r="S249" i="1"/>
  <c r="S222" i="1"/>
  <c r="S178" i="1"/>
  <c r="S214" i="1"/>
  <c r="S281" i="1"/>
  <c r="S265" i="1"/>
  <c r="S248" i="1"/>
  <c r="S226" i="1"/>
  <c r="S295" i="1"/>
  <c r="S276" i="1"/>
  <c r="S259" i="1"/>
  <c r="S247" i="1"/>
  <c r="S206" i="1"/>
  <c r="S188" i="1"/>
  <c r="S271" i="1"/>
  <c r="S246" i="1"/>
  <c r="S223" i="1"/>
  <c r="S199" i="1"/>
  <c r="S233" i="1"/>
  <c r="S287" i="1"/>
  <c r="S269" i="1"/>
  <c r="S252" i="1"/>
  <c r="S236" i="1"/>
  <c r="S203" i="1"/>
  <c r="S197" i="1"/>
  <c r="S193" i="1"/>
  <c r="S189" i="1"/>
  <c r="S185" i="1"/>
  <c r="S280" i="1"/>
  <c r="S264" i="1"/>
  <c r="S235" i="1"/>
  <c r="S220" i="1"/>
  <c r="S192" i="1"/>
  <c r="S289" i="1"/>
  <c r="S275" i="1"/>
  <c r="S258" i="1"/>
  <c r="S250" i="1"/>
  <c r="S234" i="1"/>
  <c r="S205" i="1"/>
  <c r="S187" i="1"/>
  <c r="S212" i="1"/>
  <c r="S28" i="1"/>
  <c r="S173" i="1"/>
  <c r="S211" i="1"/>
  <c r="S291" i="1"/>
  <c r="S273" i="1"/>
  <c r="S256" i="1"/>
  <c r="S240" i="1"/>
  <c r="S208" i="1"/>
  <c r="S286" i="1"/>
  <c r="S268" i="1"/>
  <c r="S239" i="1"/>
  <c r="S225" i="1"/>
  <c r="S196" i="1"/>
  <c r="S293" i="1"/>
  <c r="S279" i="1"/>
  <c r="S263" i="1"/>
  <c r="S238" i="1"/>
  <c r="S210" i="1"/>
  <c r="S177" i="1"/>
  <c r="S156" i="1"/>
  <c r="S175" i="1"/>
  <c r="S218" i="1"/>
  <c r="S169" i="1"/>
  <c r="D10" i="1"/>
  <c r="H10" i="1" s="1"/>
  <c r="S296" i="1"/>
  <c r="S277" i="1"/>
  <c r="S260" i="1"/>
  <c r="S244" i="1"/>
  <c r="S221" i="1"/>
  <c r="S290" i="1"/>
  <c r="S272" i="1"/>
  <c r="S255" i="1"/>
  <c r="S243" i="1"/>
  <c r="S202" i="1"/>
  <c r="S200" i="1"/>
  <c r="S184" i="1"/>
  <c r="S283" i="1"/>
  <c r="S267" i="1"/>
  <c r="S242" i="1"/>
  <c r="S219" i="1"/>
  <c r="S181" i="1"/>
  <c r="S176" i="1"/>
  <c r="S179" i="1"/>
  <c r="S167" i="1"/>
  <c r="P7" i="1"/>
  <c r="I7" i="1"/>
  <c r="S183" i="1"/>
  <c r="J7" i="1"/>
  <c r="M10" i="1"/>
  <c r="N7" i="1"/>
  <c r="S13" i="1"/>
  <c r="M83" i="1"/>
  <c r="S83" i="1" s="1"/>
  <c r="M27" i="1"/>
  <c r="C10" i="1" l="1"/>
  <c r="C7" i="1" s="1"/>
  <c r="S164" i="1"/>
  <c r="D7" i="1"/>
  <c r="H7" i="1" s="1"/>
  <c r="S27" i="1"/>
  <c r="M7" i="1"/>
  <c r="O7" i="1"/>
  <c r="R10" i="1"/>
  <c r="S10" i="1" s="1"/>
  <c r="R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Giraites vandenys</author>
    <author>Giraitės vandenys</author>
  </authors>
  <commentList>
    <comment ref="C27" authorId="0" shapeId="0" xr:uid="{D850F946-E74D-4E34-861A-BC74A9A583C1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1473,85 tūkst. Eur tinka su BL ataskaita už 2021 m. (gautų ir panaudotų lėšų suma)</t>
        </r>
      </text>
    </comment>
    <comment ref="H27" authorId="0" shapeId="0" xr:uid="{5FD24450-7CE4-49BB-8342-04F5586CF82E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Biudžeto lėšų naudojimo sutarties 2022-02-28 Nr. S-246 (2022-07-....... Susitarimas Nr. S-...............) Iš viso 3075,585 tūkst. Eur; 3075,585 - 12,50 -40,00 = 3023,09 tūkst. Eur</t>
        </r>
      </text>
    </comment>
    <comment ref="H34" authorId="0" shapeId="0" xr:uid="{1AC2AF18-ADEB-4925-804B-4F468CBAA344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Čia tik VGĮ projektavimas 5,436 tūkst. Pagirių artezinis gręžinys 12,393 tūkst. įrašytas AG eilutėje </t>
        </r>
      </text>
    </comment>
    <comment ref="H35" authorId="0" shapeId="0" xr:uid="{B98417E9-9F48-4BED-8051-AF05DD6445EF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3 sutarčių suma:"Infes technologijos" 57,20+ "Infes technologijos" 52,32+"Elektrotera" 11,145=120,67</t>
        </r>
      </text>
    </comment>
    <comment ref="C41" authorId="1" shapeId="0" xr:uid="{15A1A200-8697-4156-B361-5C6C4D9D7371}">
      <text>
        <r>
          <rPr>
            <b/>
            <sz val="8"/>
            <color indexed="81"/>
            <rFont val="Tahoma"/>
            <family val="2"/>
            <charset val="186"/>
          </rPr>
          <t>Giraitės vandenys:</t>
        </r>
        <r>
          <rPr>
            <sz val="8"/>
            <color indexed="81"/>
            <rFont val="Tahoma"/>
            <family val="2"/>
            <charset val="186"/>
          </rPr>
          <t xml:space="preserve">
2021 m. AG: Purviškių 19,438 t.Eur; Daugėliškių 17,286 t.Eur; Raudondvario 13,787 t.Eur; Iš viso </t>
        </r>
        <r>
          <rPr>
            <b/>
            <sz val="8"/>
            <color indexed="81"/>
            <rFont val="Tahoma"/>
            <family val="2"/>
            <charset val="186"/>
          </rPr>
          <t>50,51</t>
        </r>
        <r>
          <rPr>
            <sz val="8"/>
            <color indexed="81"/>
            <rFont val="Tahoma"/>
            <family val="2"/>
            <charset val="186"/>
          </rPr>
          <t xml:space="preserve"> tūkst. Eur </t>
        </r>
      </text>
    </comment>
    <comment ref="H43" authorId="0" shapeId="0" xr:uid="{64BF6741-C0B7-465F-8A18-8601D08F3795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UAB "Inžinerinių obj.statyba" sutartis 79,85 tūkst. </t>
        </r>
      </text>
    </comment>
    <comment ref="H44" authorId="0" shapeId="0" xr:uid="{CC1D3509-C3D0-417A-B8F1-02CFCF572249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UAB "Projektų valdymo agentūra" 2021-04-01 sutartis 33,75 tūkst., o 2021-09-30 susitarimas 32,118 tūkst. Liko neapmokėta KRS dalis 1,78 tūkst.(32,12-30,34=1,78 tūkst.) Paklausiau Eglutės, kodėl nėra 2022 m. BL Sutartyje šios 1,78 tūkst. sumos</t>
        </r>
      </text>
    </comment>
    <comment ref="H50" authorId="0" shapeId="0" xr:uid="{69A5CB93-E51F-4D73-9D52-A3EDEAE7CE35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TP 5,26 tūkst. + Darbai "Auroros pasl." sutartis 58,98 tūkst.=64,24</t>
        </r>
      </text>
    </comment>
    <comment ref="H66" authorId="0" shapeId="0" xr:uid="{72B73706-6128-46E8-818C-22A8CC41C291}">
      <text>
        <r>
          <rPr>
            <b/>
            <sz val="8"/>
            <color indexed="81"/>
            <rFont val="Tahoma"/>
            <family val="2"/>
            <charset val="186"/>
          </rPr>
          <t>Giraites vandenys:</t>
        </r>
        <r>
          <rPr>
            <sz val="8"/>
            <color indexed="81"/>
            <rFont val="Tahoma"/>
            <family val="2"/>
            <charset val="186"/>
          </rPr>
          <t xml:space="preserve">
UAB "Senoji Varėnė" galutinis darbų aktas 55,501 t.Eur; Pradinė UAB "Senoji Varėnė" Sut kainabuvo 47,191 t.Eur</t>
        </r>
      </text>
    </comment>
    <comment ref="H68" authorId="0" shapeId="0" xr:uid="{289B3032-AD58-47DC-B4A0-6A2557FADDDE}">
      <text>
        <r>
          <rPr>
            <b/>
            <sz val="9"/>
            <color indexed="81"/>
            <rFont val="Tahoma"/>
            <family val="2"/>
            <charset val="186"/>
          </rPr>
          <t>Giraites vandenys:</t>
        </r>
        <r>
          <rPr>
            <sz val="9"/>
            <color indexed="81"/>
            <rFont val="Tahoma"/>
            <family val="2"/>
            <charset val="186"/>
          </rPr>
          <t xml:space="preserve">
BL 2022-III ketv. 9,8 t.Eur</t>
        </r>
      </text>
    </comment>
    <comment ref="H71" authorId="0" shapeId="0" xr:uid="{A77D9B78-F596-4F1E-BAEE-44DB6C796204}">
      <text>
        <r>
          <rPr>
            <b/>
            <sz val="8"/>
            <color indexed="81"/>
            <rFont val="Times New Roman"/>
            <family val="1"/>
            <charset val="186"/>
          </rPr>
          <t>Giraites vandenys:</t>
        </r>
        <r>
          <rPr>
            <sz val="8"/>
            <color indexed="81"/>
            <rFont val="Times New Roman"/>
            <family val="1"/>
            <charset val="186"/>
          </rPr>
          <t xml:space="preserve">
Sutartis 2022-03-22 d. UAB "Atamis" projektavimui "Vandentiekio ir nuotekų tinklų pletra Vandžiogalos mstl., Taikos g., Kauno g. " </t>
        </r>
      </text>
    </comment>
    <comment ref="H78" authorId="0" shapeId="0" xr:uid="{E686CD45-9824-4060-B43A-B977767E4478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Eglės 2022-09-26 d. duomenimis jau vyksta pirkimas projektavimui</t>
        </r>
      </text>
    </comment>
    <comment ref="H81" authorId="0" shapeId="0" xr:uid="{BF0B62D4-0F88-43D0-9FF9-33F0315055EF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Įrašyta 5,00 tūkst. pagal BL sutartyje 09 mėn. redakcijos. Likusi 10,00 tūkst. Eur suma - į 2023 I ketv.</t>
        </r>
      </text>
    </comment>
    <comment ref="H88" authorId="0" shapeId="0" xr:uid="{EBDF6F5B-C92D-4622-925F-DFA95682B157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UAB "Inžinerinių obj.statyba" sutartis 154,50 tūkst. </t>
        </r>
      </text>
    </comment>
    <comment ref="S99" authorId="1" shapeId="0" xr:uid="{693D73F8-FC56-420E-A26C-71AD9435121A}">
      <text>
        <r>
          <rPr>
            <b/>
            <sz val="8"/>
            <color indexed="81"/>
            <rFont val="Tahoma"/>
            <family val="2"/>
            <charset val="186"/>
          </rPr>
          <t>Giraitės vandenys:</t>
        </r>
        <r>
          <rPr>
            <sz val="8"/>
            <color indexed="81"/>
            <rFont val="Tahoma"/>
            <family val="2"/>
            <charset val="186"/>
          </rPr>
          <t xml:space="preserve">
Skaičius įrašytas 2022-08-04 iš sutarties su "Inti", atskyrus tik NT su NS kainą 412,46 t.Eur (L-2721 m) </t>
        </r>
      </text>
    </comment>
    <comment ref="H102" authorId="0" shapeId="0" xr:uid="{78690166-0C37-4252-A737-A15A880F4F7B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2022-08-22 Susitarimas 78,90 tūkst. Eur su UAB "Nebra"</t>
        </r>
      </text>
    </comment>
    <comment ref="R103" authorId="1" shapeId="0" xr:uid="{96CF2FB5-AB39-4358-AD4F-C2C6BD644F52}">
      <text>
        <r>
          <rPr>
            <b/>
            <sz val="9"/>
            <color indexed="81"/>
            <rFont val="Tahoma"/>
            <family val="2"/>
            <charset val="186"/>
          </rPr>
          <t>Giraitės vandenys:</t>
        </r>
        <r>
          <rPr>
            <sz val="9"/>
            <color indexed="81"/>
            <rFont val="Tahoma"/>
            <family val="2"/>
            <charset val="186"/>
          </rPr>
          <t xml:space="preserve">
Preliminari suma, skaičiuota 2020 m. liepos mėn. su padalinio vadovu, kai reikėjo pateikti KRS lėšų poreikį infrastruktūros plėtrai. Buvo pateikta poreikis Ežerėliui - apie 500 tūkst. Eur.  2021 m. lapkričio mėn., pagal gyventojų Sutikimus jungtis, Pavaduotojas suskaičiavo nuotekų (ir vandentiekio) tinklų ilgius, o kainą paėmiau tuo metu galiojusią rinkoje - 200 Eur/m (jeigu reikia įrengti ir siurblines)</t>
        </r>
      </text>
    </comment>
    <comment ref="H105" authorId="0" shapeId="0" xr:uid="{20BEAD77-6923-4034-8564-3DCD4C4F5C47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Projektuoja UAB "Atamis", 2022-03-22 d. Sutartis ir Susitarimas 2022-05-02 d. 14,58 tūkst. VT+NT projektavimas</t>
        </r>
      </text>
    </comment>
    <comment ref="H111" authorId="0" shapeId="0" xr:uid="{2A4C2C19-790A-4840-842A-803C73AD1A66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Projektavimo darbų pirkimas dar nepradėtas (Eglės J. 2022-09-26 d.  Spec plane Čerpių g., Neveronių k. numatyta NT plėtra</t>
        </r>
      </text>
    </comment>
    <comment ref="H152" authorId="0" shapeId="0" xr:uid="{4026B2E3-A194-42AF-BDB1-B747178DF825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Sutartis "Inti" 9,80 tūkst. Atlikimo terminas iki 2022 m. rugsėjo pab.</t>
        </r>
      </text>
    </comment>
    <comment ref="C281" authorId="1" shapeId="0" xr:uid="{9EAAA3C1-6D06-426E-B435-B4AF043FDCCA}">
      <text>
        <r>
          <rPr>
            <b/>
            <sz val="9"/>
            <color indexed="81"/>
            <rFont val="Tahoma"/>
            <family val="2"/>
            <charset val="186"/>
          </rPr>
          <t>Giraitės vandenys:</t>
        </r>
        <r>
          <rPr>
            <sz val="9"/>
            <color indexed="81"/>
            <rFont val="Tahoma"/>
            <family val="2"/>
            <charset val="186"/>
          </rPr>
          <t xml:space="preserve">
Sudėtas dviejų Griežlės g. nuotekų siurblinių remontas 16,614+8,834=25,448 tūkst. Eur</t>
        </r>
      </text>
    </comment>
    <comment ref="H285" authorId="0" shapeId="0" xr:uid="{76D28BEF-61B7-4545-9B54-823FCD310080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BL sutartyje 09 mėn. redakcijos įrašyta tik 5,00 tūkst. Eur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Giraites vandenys</author>
    <author>Giraitės vandenys</author>
  </authors>
  <commentList>
    <comment ref="D27" authorId="0" shapeId="0" xr:uid="{ADA3AE0F-0900-4B8B-B668-E0A854259C00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1473,85 tūkst. Eur tinka su BL ataskaita už 2021 m. (gautų ir panaudotų lėšų suma)</t>
        </r>
      </text>
    </comment>
    <comment ref="I27" authorId="0" shapeId="0" xr:uid="{B144F7B8-FDA3-4692-84D3-76A02F982C22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Biudžeto lėšų naudojimo sutarties 2022-02-28 Nr. S-246 (2022-07-....... Susitarimas Nr. S-...............) Iš viso 3075,585 tūkst. Eur; 3075,585 - 12,50 -40,00 = 3023,09 tūkst. Eur</t>
        </r>
      </text>
    </comment>
    <comment ref="I34" authorId="0" shapeId="0" xr:uid="{A2C3F30F-E8A7-498B-8D34-B2406579C93F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Čia tik VGĮ projektavimas 5,436 tūkst. Pagirių artezinis gręžinys 12,393 tūkst. įrašytas AG eilutėje </t>
        </r>
      </text>
    </comment>
    <comment ref="I35" authorId="0" shapeId="0" xr:uid="{96EEE5A1-AEA1-4E9C-AA63-B5116D985965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3 sutarčių suma:"Infes technologijos" 57,20+ "Infes technologijos" 52,32+"Elektrotera" 11,145=120,67</t>
        </r>
      </text>
    </comment>
    <comment ref="D41" authorId="1" shapeId="0" xr:uid="{505061A4-E122-4218-933D-5463849ED8C7}">
      <text>
        <r>
          <rPr>
            <b/>
            <sz val="8"/>
            <color indexed="81"/>
            <rFont val="Tahoma"/>
            <family val="2"/>
            <charset val="186"/>
          </rPr>
          <t>Giraitės vandenys:</t>
        </r>
        <r>
          <rPr>
            <sz val="8"/>
            <color indexed="81"/>
            <rFont val="Tahoma"/>
            <family val="2"/>
            <charset val="186"/>
          </rPr>
          <t xml:space="preserve">
2021 m. AG: Purviškių 19,438 t.Eur; Daugėliškių 17,286 t.Eur; Raudondvario 13,787 t.Eur; Iš viso </t>
        </r>
        <r>
          <rPr>
            <b/>
            <sz val="8"/>
            <color indexed="81"/>
            <rFont val="Tahoma"/>
            <family val="2"/>
            <charset val="186"/>
          </rPr>
          <t>50,51</t>
        </r>
        <r>
          <rPr>
            <sz val="8"/>
            <color indexed="81"/>
            <rFont val="Tahoma"/>
            <family val="2"/>
            <charset val="186"/>
          </rPr>
          <t xml:space="preserve"> tūkst. Eur </t>
        </r>
      </text>
    </comment>
    <comment ref="I43" authorId="0" shapeId="0" xr:uid="{77D93687-C37E-4A17-8439-D40FCC99CA5F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UAB "Inžinerinių obj.statyba" sutartis 79,85 tūkst. </t>
        </r>
      </text>
    </comment>
    <comment ref="I44" authorId="0" shapeId="0" xr:uid="{B9BFDA74-125D-48C6-B41E-603F001638B6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UAB "Projektų valdymo agentūra" 2021-04-01 sutartis 33,75 tūkst., o 2021-09-30 susitarimas 32,118 tūkst. Liko neapmokėta KRS dalis 1,78 tūkst.(32,12-30,34=1,78 tūkst.) Paklausiau Eglutės, kodėl nėra 2022 m. BL Sutartyje šios 1,78 tūkst. sumos</t>
        </r>
      </text>
    </comment>
    <comment ref="I50" authorId="0" shapeId="0" xr:uid="{6D4C8E31-2253-438A-87EA-65049533BBA5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TP 5,26 tūkst. + Darbai "Auroros pasl." sutartis 58,98 tūkst.=64,24</t>
        </r>
      </text>
    </comment>
    <comment ref="I66" authorId="0" shapeId="0" xr:uid="{6405CDBB-B146-443F-AF2B-6DA704F2708E}">
      <text>
        <r>
          <rPr>
            <b/>
            <sz val="8"/>
            <color indexed="81"/>
            <rFont val="Tahoma"/>
            <family val="2"/>
            <charset val="186"/>
          </rPr>
          <t>Giraites vandenys:</t>
        </r>
        <r>
          <rPr>
            <sz val="8"/>
            <color indexed="81"/>
            <rFont val="Tahoma"/>
            <family val="2"/>
            <charset val="186"/>
          </rPr>
          <t xml:space="preserve">
UAB "Senoji Varėnė" galutinis darbų aktas 55,501 t.Eur; Pradinė UAB "Senoji Varėnė" Sut kainabuvo 47,191 t.Eur</t>
        </r>
      </text>
    </comment>
    <comment ref="I68" authorId="0" shapeId="0" xr:uid="{A33D4FB3-2702-4FA4-AA84-402F795F05FC}">
      <text>
        <r>
          <rPr>
            <b/>
            <sz val="9"/>
            <color indexed="81"/>
            <rFont val="Tahoma"/>
            <family val="2"/>
            <charset val="186"/>
          </rPr>
          <t>Giraites vandenys:</t>
        </r>
        <r>
          <rPr>
            <sz val="9"/>
            <color indexed="81"/>
            <rFont val="Tahoma"/>
            <family val="2"/>
            <charset val="186"/>
          </rPr>
          <t xml:space="preserve">
BL 2022-III ketv. 9,8 t.Eur</t>
        </r>
      </text>
    </comment>
    <comment ref="I71" authorId="0" shapeId="0" xr:uid="{36AC05FA-49E5-4449-8AA1-07D7F70F0FF9}">
      <text>
        <r>
          <rPr>
            <b/>
            <sz val="8"/>
            <color indexed="81"/>
            <rFont val="Times New Roman"/>
            <family val="1"/>
            <charset val="186"/>
          </rPr>
          <t>Giraites vandenys:</t>
        </r>
        <r>
          <rPr>
            <sz val="8"/>
            <color indexed="81"/>
            <rFont val="Times New Roman"/>
            <family val="1"/>
            <charset val="186"/>
          </rPr>
          <t xml:space="preserve">
Sutartis 2022-03-22 d. UAB "Atamis" projektavimui "Vandentiekio ir nuotekų tinklų pletra Vandžiogalos mstl., Taikos g., Kauno g. " </t>
        </r>
      </text>
    </comment>
    <comment ref="I78" authorId="0" shapeId="0" xr:uid="{3F37E85D-943D-48FE-9361-706FDA11A4DA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Eglės 2022-09-26 d. duomenimis jau vyksta pirkimas projektavimui</t>
        </r>
      </text>
    </comment>
    <comment ref="I81" authorId="0" shapeId="0" xr:uid="{C3E8ED27-E7A9-4D64-A652-AEFD97510986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Įrašyta 5,00 tūkst. pagal BL sutartyje 09 mėn. redakcijos. Likusi 10,00 tūkst. Eur suma - į 2023 I ketv.</t>
        </r>
      </text>
    </comment>
    <comment ref="I88" authorId="0" shapeId="0" xr:uid="{BC667AE9-71F6-49BA-ADBB-BD42A105C038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UAB "Inžinerinių obj.statyba" sutartis 154,50 tūkst. </t>
        </r>
      </text>
    </comment>
    <comment ref="T99" authorId="1" shapeId="0" xr:uid="{691BD209-9209-455C-8754-AE8D2D99A15A}">
      <text>
        <r>
          <rPr>
            <b/>
            <sz val="8"/>
            <color indexed="81"/>
            <rFont val="Tahoma"/>
            <family val="2"/>
            <charset val="186"/>
          </rPr>
          <t>Giraitės vandenys:</t>
        </r>
        <r>
          <rPr>
            <sz val="8"/>
            <color indexed="81"/>
            <rFont val="Tahoma"/>
            <family val="2"/>
            <charset val="186"/>
          </rPr>
          <t xml:space="preserve">
Skaičius įrašytas 2022-08-04 iš sutarties su "Inti", atskyrus tik NT su NS kainą 412,46 t.Eur (L-2721 m) </t>
        </r>
      </text>
    </comment>
    <comment ref="I102" authorId="0" shapeId="0" xr:uid="{BE3D16A7-B636-4570-B207-3AE080D631A9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2022-08-22 Susitarimas 78,90 tūkst. Eur su UAB "Nebra"</t>
        </r>
      </text>
    </comment>
    <comment ref="S103" authorId="1" shapeId="0" xr:uid="{C3C8B1FC-D57A-4D23-81DC-C491F7D4AACD}">
      <text>
        <r>
          <rPr>
            <b/>
            <sz val="9"/>
            <color indexed="81"/>
            <rFont val="Tahoma"/>
            <family val="2"/>
            <charset val="186"/>
          </rPr>
          <t>Giraitės vandenys:</t>
        </r>
        <r>
          <rPr>
            <sz val="9"/>
            <color indexed="81"/>
            <rFont val="Tahoma"/>
            <family val="2"/>
            <charset val="186"/>
          </rPr>
          <t xml:space="preserve">
Preliminari suma, skaičiuota 2020 m. liepos mėn. su padalinio vadovu, kai reikėjo pateikti KRS lėšų poreikį infrastruktūros plėtrai. Buvo pateikta poreikis Ežerėliui - apie 500 tūkst. Eur.  2021 m. lapkričio mėn., pagal gyventojų Sutikimus jungtis, Pavaduotojas suskaičiavo nuotekų (ir vandentiekio) tinklų ilgius, o kainą paėmiau tuo metu galiojusią rinkoje - 200 Eur/m (jeigu reikia įrengti ir siurblines)</t>
        </r>
      </text>
    </comment>
    <comment ref="I105" authorId="0" shapeId="0" xr:uid="{7318A9FB-DD4C-4C50-A832-8352019D6E1E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Projektuoja UAB "Atamis", 2022-03-22 d. Sutartis ir Susitarimas 2022-05-02 d. 14,58 tūkst. VT+NT projektavimas</t>
        </r>
      </text>
    </comment>
    <comment ref="I111" authorId="0" shapeId="0" xr:uid="{8D9AFE19-E779-4F0F-8857-EA627C622E8E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Projektavimo darbų pirkimas dar nepradėtas (Eglės J. 2022-09-26 d.  Spec plane Čerpių g., Neveronių k. numatyta NT plėtra</t>
        </r>
      </text>
    </comment>
    <comment ref="C147" authorId="0" shapeId="0" xr:uid="{9385C4B3-688E-4E47-BC22-AEE73F0E00BB}">
      <text>
        <r>
          <rPr>
            <b/>
            <sz val="9"/>
            <color indexed="81"/>
            <rFont val="Tahoma"/>
            <family val="2"/>
            <charset val="186"/>
          </rPr>
          <t>Giraites vandenys:</t>
        </r>
        <r>
          <rPr>
            <sz val="9"/>
            <color indexed="81"/>
            <rFont val="Tahoma"/>
            <family val="2"/>
            <charset val="186"/>
          </rPr>
          <t xml:space="preserve">
Savivaldybė vykdys darbus </t>
        </r>
      </text>
    </comment>
    <comment ref="I152" authorId="0" shapeId="0" xr:uid="{0F1CD089-406A-419E-90E5-02EE09E0FED5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Sutartis "Inti" 9,80 tūkst. Atlikimo terminas iki 2022 m. rugsėjo pab.</t>
        </r>
      </text>
    </comment>
    <comment ref="D281" authorId="1" shapeId="0" xr:uid="{44CE66C6-AB24-4525-B927-A0FA189CCDFE}">
      <text>
        <r>
          <rPr>
            <b/>
            <sz val="9"/>
            <color indexed="81"/>
            <rFont val="Tahoma"/>
            <family val="2"/>
            <charset val="186"/>
          </rPr>
          <t>Giraitės vandenys:</t>
        </r>
        <r>
          <rPr>
            <sz val="9"/>
            <color indexed="81"/>
            <rFont val="Tahoma"/>
            <family val="2"/>
            <charset val="186"/>
          </rPr>
          <t xml:space="preserve">
Sudėtas dviejų Griežlės g. nuotekų siurblinių remontas 16,614+8,834=25,448 tūkst. Eur</t>
        </r>
      </text>
    </comment>
    <comment ref="I285" authorId="0" shapeId="0" xr:uid="{15079CBF-55EA-4597-90F6-68817120EDD0}">
      <text>
        <r>
          <rPr>
            <b/>
            <sz val="9"/>
            <color indexed="81"/>
            <rFont val="Times New Roman"/>
            <family val="1"/>
            <charset val="186"/>
          </rPr>
          <t>Giraites vandenys:</t>
        </r>
        <r>
          <rPr>
            <sz val="9"/>
            <color indexed="81"/>
            <rFont val="Times New Roman"/>
            <family val="1"/>
            <charset val="186"/>
          </rPr>
          <t xml:space="preserve">
BL sutartyje 09 mėn. redakcijos įrašyta tik 5,00 tūkst. Eur</t>
        </r>
      </text>
    </comment>
  </commentList>
</comments>
</file>

<file path=xl/sharedStrings.xml><?xml version="1.0" encoding="utf-8"?>
<sst xmlns="http://schemas.openxmlformats.org/spreadsheetml/2006/main" count="1521" uniqueCount="595">
  <si>
    <t>Eil. Nr.</t>
  </si>
  <si>
    <t xml:space="preserve">  metai</t>
  </si>
  <si>
    <t>Iš viso</t>
  </si>
  <si>
    <t xml:space="preserve"> metai</t>
  </si>
  <si>
    <t>I</t>
  </si>
  <si>
    <t>II</t>
  </si>
  <si>
    <t>III</t>
  </si>
  <si>
    <t>IV</t>
  </si>
  <si>
    <t>1.</t>
  </si>
  <si>
    <t>Ilgalaikio turto įsigijimo šaltiniai</t>
  </si>
  <si>
    <t>1.1</t>
  </si>
  <si>
    <t>Ilgalaikio turto nusidėvėjimo lėšos</t>
  </si>
  <si>
    <t>1.2</t>
  </si>
  <si>
    <t xml:space="preserve">Savivaldybės subsidijų ir dotacijų lėšos  - (ES PROJEKTAMS) </t>
  </si>
  <si>
    <t>1.2.1</t>
  </si>
  <si>
    <t>1.2.2</t>
  </si>
  <si>
    <t>1.2.3</t>
  </si>
  <si>
    <t>1.2.4</t>
  </si>
  <si>
    <t>1.2.5</t>
  </si>
  <si>
    <t>1.2.6</t>
  </si>
  <si>
    <t>1.3</t>
  </si>
  <si>
    <t>1.3.1</t>
  </si>
  <si>
    <t>1.3.2</t>
  </si>
  <si>
    <t>1.3.3</t>
  </si>
  <si>
    <t>1.3.4</t>
  </si>
  <si>
    <t>1.3.5</t>
  </si>
  <si>
    <t>1.3.6</t>
  </si>
  <si>
    <t>1.4</t>
  </si>
  <si>
    <t>1.4.1</t>
  </si>
  <si>
    <t>VANDENS TIEKIMAS</t>
  </si>
  <si>
    <t>1.4.1.1</t>
  </si>
  <si>
    <t xml:space="preserve">Vandens gerinimo įrenginių rekonstrukcija Babtų mstl. </t>
  </si>
  <si>
    <t>1.4.1.2</t>
  </si>
  <si>
    <t>Vandens gerinimo įrenginių statyba Naujatriobių k.</t>
  </si>
  <si>
    <t>1.4.1.3</t>
  </si>
  <si>
    <t>1.4.1.4</t>
  </si>
  <si>
    <t>1.4.1.5</t>
  </si>
  <si>
    <t>Vandens gerinimo įrenginių statyba Vimbarų k.</t>
  </si>
  <si>
    <t>1.4.1.6</t>
  </si>
  <si>
    <t>1.4.1.7</t>
  </si>
  <si>
    <t>1.4.1.8</t>
  </si>
  <si>
    <t>1.4.1.9</t>
  </si>
  <si>
    <t>1.4.1.10</t>
  </si>
  <si>
    <t xml:space="preserve">Vandens gerinimo įrenginių automatizacija Karmėlavoje </t>
  </si>
  <si>
    <t>1.4.1.11</t>
  </si>
  <si>
    <t>1.4.1.12</t>
  </si>
  <si>
    <t>1.4.1.13</t>
  </si>
  <si>
    <t>1.4.1.14</t>
  </si>
  <si>
    <t>1.4.1.15</t>
  </si>
  <si>
    <t>1.4.1.16</t>
  </si>
  <si>
    <t>1.4.1.17</t>
  </si>
  <si>
    <t>Vandentiekio tinklų įrengimas Valeravos k. (Vandžiogalos sen.)</t>
  </si>
  <si>
    <t>1.4.1.18</t>
  </si>
  <si>
    <t>1.4.1.19</t>
  </si>
  <si>
    <t>1.4.1.20</t>
  </si>
  <si>
    <t>1.4.1.21</t>
  </si>
  <si>
    <t>1.4.1.22</t>
  </si>
  <si>
    <t>1.4.1.23</t>
  </si>
  <si>
    <t>1.4.1.24</t>
  </si>
  <si>
    <t>1.4.1.25</t>
  </si>
  <si>
    <t>1.4.1.26</t>
  </si>
  <si>
    <t>1.4.1.27</t>
  </si>
  <si>
    <t>1.4.1.28</t>
  </si>
  <si>
    <t>1.4.1.29</t>
  </si>
  <si>
    <t>1.4.1.30</t>
  </si>
  <si>
    <t>Žemės sklypo išpirkimas Ramučių k. vandenvietei</t>
  </si>
  <si>
    <t>1.4.1.31</t>
  </si>
  <si>
    <t>Vandentiekio tinklų plėtra Dievogalos k. Saulėtekio g., Gamtos g.</t>
  </si>
  <si>
    <t>1.4.1.32</t>
  </si>
  <si>
    <t>1.4.1.33</t>
  </si>
  <si>
    <t>Vandentiekio tinklų plėtra Daugėliškių k., nuo Klevų g. iki Jakelio g. 2 ir 4</t>
  </si>
  <si>
    <t>1.4.1.34</t>
  </si>
  <si>
    <t>1.4.1.35</t>
  </si>
  <si>
    <t>1.4.1.36</t>
  </si>
  <si>
    <t>1.4.1.37</t>
  </si>
  <si>
    <t>1.4.1.38</t>
  </si>
  <si>
    <t>1.4.1.39</t>
  </si>
  <si>
    <t>1.4.1.40</t>
  </si>
  <si>
    <t>1.4.1.41</t>
  </si>
  <si>
    <t>1.4.1.42</t>
  </si>
  <si>
    <t>1.4.1.44</t>
  </si>
  <si>
    <t>1.4.1.45</t>
  </si>
  <si>
    <t>1.4.1.46</t>
  </si>
  <si>
    <t>1.4.1.47</t>
  </si>
  <si>
    <t>1.4.1.48</t>
  </si>
  <si>
    <t>1.4.1.49</t>
  </si>
  <si>
    <t>Vandentiekio tinklų projektavimas Virbaliūnų k. (Batniavos sen.)</t>
  </si>
  <si>
    <t>Iš viso KRS lėšų vandens tiekimo objektams:</t>
  </si>
  <si>
    <t>1.4.2</t>
  </si>
  <si>
    <t>NUOTEKŲ TVARKYMAS</t>
  </si>
  <si>
    <t>1.4.2.1</t>
  </si>
  <si>
    <t>1.4.2.2</t>
  </si>
  <si>
    <t>1.4.2.3</t>
  </si>
  <si>
    <t>Nuotekų tinklų plėtra Karmėlavos aglomeracijoje</t>
  </si>
  <si>
    <t>1.4.2.4</t>
  </si>
  <si>
    <t>1.4.2.5</t>
  </si>
  <si>
    <t>1.4.2.6</t>
  </si>
  <si>
    <t>Nuotekų tinklų plėtra Raudondvario k. Dobilų g. (L-0,650 km ir išvadai L-0,100 km)</t>
  </si>
  <si>
    <t>1.4.2.7</t>
  </si>
  <si>
    <t>1.4.2.8</t>
  </si>
  <si>
    <t>1.4.2.9</t>
  </si>
  <si>
    <t>1.4.2.10</t>
  </si>
  <si>
    <t>1.4.2.11</t>
  </si>
  <si>
    <t>1.4.2.12</t>
  </si>
  <si>
    <t>1.4.2.13</t>
  </si>
  <si>
    <t>1.4.2.14</t>
  </si>
  <si>
    <t>1.4.2.15</t>
  </si>
  <si>
    <t>1.4.2.16</t>
  </si>
  <si>
    <t>1.4.2.17</t>
  </si>
  <si>
    <t>Nuotekų tinklų plėtros projektavimas ir įrengimas Bubių k. Parko g., Darbininkų g.</t>
  </si>
  <si>
    <t>1.4.2.18</t>
  </si>
  <si>
    <t>1.4.2.19</t>
  </si>
  <si>
    <t>1.4.2.20</t>
  </si>
  <si>
    <t>1.4.2.21</t>
  </si>
  <si>
    <t>1.4.2.22</t>
  </si>
  <si>
    <t>1.4.2.23</t>
  </si>
  <si>
    <t>1.4.2.24</t>
  </si>
  <si>
    <t>1.4.2.25</t>
  </si>
  <si>
    <t>1.4.2.26</t>
  </si>
  <si>
    <t>1.4.2.27</t>
  </si>
  <si>
    <t>1.4.2.28</t>
  </si>
  <si>
    <t>1.4.2.29</t>
  </si>
  <si>
    <t>1.4.2.30</t>
  </si>
  <si>
    <t>1.4.2.31</t>
  </si>
  <si>
    <t>1.4.2.32</t>
  </si>
  <si>
    <t>1.4.2.33</t>
  </si>
  <si>
    <t>1.4.2.34</t>
  </si>
  <si>
    <t>1.4.2.35</t>
  </si>
  <si>
    <t>1.4.2.36</t>
  </si>
  <si>
    <t>1.4.2.37</t>
  </si>
  <si>
    <t>1.4.2.38</t>
  </si>
  <si>
    <t>1.4.2.39</t>
  </si>
  <si>
    <t>1.4.2.40</t>
  </si>
  <si>
    <t>1.4.2.41</t>
  </si>
  <si>
    <t>1.4.2.42</t>
  </si>
  <si>
    <t>1.4.2.43</t>
  </si>
  <si>
    <t>1.4.2.44</t>
  </si>
  <si>
    <t>1.4.2.45</t>
  </si>
  <si>
    <t>1.4.2.46</t>
  </si>
  <si>
    <t>1.4.2.47</t>
  </si>
  <si>
    <t>1.4.2.48</t>
  </si>
  <si>
    <t>1.4.2.49</t>
  </si>
  <si>
    <t>1.4.2.50</t>
  </si>
  <si>
    <t>1.4.2.51</t>
  </si>
  <si>
    <t>1.4.2.52</t>
  </si>
  <si>
    <t>Nuotekų valymo įrenginių remontas Babtų mstl.</t>
  </si>
  <si>
    <t>1.4.2.53</t>
  </si>
  <si>
    <t>Nuotekų valymo įrenginių remontas Pagynės k.</t>
  </si>
  <si>
    <t>1.4.2.54</t>
  </si>
  <si>
    <t>1.4.2.55</t>
  </si>
  <si>
    <t>1.4.2.56</t>
  </si>
  <si>
    <t>1.4.2.57</t>
  </si>
  <si>
    <t>1.4.3.</t>
  </si>
  <si>
    <t>PAVIRŠINIŲ (LIETAUS) NUOTEKŲ TVARKYMAS</t>
  </si>
  <si>
    <t>1.4.3.1</t>
  </si>
  <si>
    <t>1.4.3.2</t>
  </si>
  <si>
    <t>1.4.3.3</t>
  </si>
  <si>
    <t>1.4.3.5</t>
  </si>
  <si>
    <t>1.4.3.6</t>
  </si>
  <si>
    <t>1.4.3.7</t>
  </si>
  <si>
    <t>1.4.3.8</t>
  </si>
  <si>
    <t>1.4.3.9</t>
  </si>
  <si>
    <t>Iš viso KRS lėšų paviršinių nuotekų tvarkymo objektams:</t>
  </si>
  <si>
    <t>1.4.4</t>
  </si>
  <si>
    <t>KITI OBJEKTAI IR TURTAS</t>
  </si>
  <si>
    <t>1.4.4.1</t>
  </si>
  <si>
    <t>1.4.4.2</t>
  </si>
  <si>
    <t>Specialusis hidrodinaminis automobilis su vandens regeneracijos sistema, su dumblo užpildymo ir išuštinimo įranga, su plovimo įranga ir vakuumine sistema</t>
  </si>
  <si>
    <t>1.4.4.3</t>
  </si>
  <si>
    <t>1.4.4.4</t>
  </si>
  <si>
    <t>Iš viso KRS lėšų kitų objektų ir turto įsigijimui:</t>
  </si>
  <si>
    <t>1.4.5</t>
  </si>
  <si>
    <t>Paskolos investicijų projektams įgyvendinti</t>
  </si>
  <si>
    <t>1.4.5.1</t>
  </si>
  <si>
    <t>2</t>
  </si>
  <si>
    <t>Lėšų panaudojimas</t>
  </si>
  <si>
    <t>2.1</t>
  </si>
  <si>
    <t>Investicijų ir plėtros projektams įgyvendinti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</si>
  <si>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</si>
  <si>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</si>
  <si>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</si>
  <si>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</si>
  <si>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</si>
  <si>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</si>
  <si>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</si>
  <si>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</si>
  <si>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</si>
  <si>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</si>
  <si>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</si>
  <si>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</si>
  <si>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</si>
  <si>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</si>
  <si>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</si>
  <si>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</si>
  <si>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</si>
  <si>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</si>
  <si>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</si>
  <si>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</si>
  <si>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2.1.21</t>
  </si>
  <si>
    <t>Vandentiekio tinklų sužiedinimas Neveronių k. Bijūnų g.</t>
  </si>
  <si>
    <t>2.1.22</t>
  </si>
  <si>
    <t>2.1.23</t>
  </si>
  <si>
    <t>2.1.24</t>
  </si>
  <si>
    <t>2.1.25</t>
  </si>
  <si>
    <t>2.1.26</t>
  </si>
  <si>
    <t>2.1.27</t>
  </si>
  <si>
    <t>2.1.28</t>
  </si>
  <si>
    <t>2.1.29</t>
  </si>
  <si>
    <t>2.1.30</t>
  </si>
  <si>
    <t>2.1.31</t>
  </si>
  <si>
    <t>2.1.32</t>
  </si>
  <si>
    <t>2.1.33</t>
  </si>
  <si>
    <t>2.1.34</t>
  </si>
  <si>
    <t>2.1.35</t>
  </si>
  <si>
    <t>2.1.36</t>
  </si>
  <si>
    <t>2.1.37</t>
  </si>
  <si>
    <t>2.1.38</t>
  </si>
  <si>
    <t>2.1.39</t>
  </si>
  <si>
    <t>2.1.40</t>
  </si>
  <si>
    <t>2.1.41</t>
  </si>
  <si>
    <t>2.1.42</t>
  </si>
  <si>
    <t>2.1.43</t>
  </si>
  <si>
    <t>2.1.44</t>
  </si>
  <si>
    <t>2.1.45</t>
  </si>
  <si>
    <t>2.1.46</t>
  </si>
  <si>
    <t>2.1.47</t>
  </si>
  <si>
    <t>2.1.48</t>
  </si>
  <si>
    <t>2.1.49</t>
  </si>
  <si>
    <t>2.1.50</t>
  </si>
  <si>
    <t>2.1.52</t>
  </si>
  <si>
    <t>2.1.53</t>
  </si>
  <si>
    <t>2.1.54</t>
  </si>
  <si>
    <t>2.1.55</t>
  </si>
  <si>
    <t>2.1.56</t>
  </si>
  <si>
    <t>2.1.57</t>
  </si>
  <si>
    <t>2.1.58</t>
  </si>
  <si>
    <t>2.1.59</t>
  </si>
  <si>
    <t>2.1.60</t>
  </si>
  <si>
    <t>2.1.61</t>
  </si>
  <si>
    <t>2.1.62</t>
  </si>
  <si>
    <t>2.1.63</t>
  </si>
  <si>
    <t>2.1.64</t>
  </si>
  <si>
    <t>2.1.65</t>
  </si>
  <si>
    <t>2.1.66</t>
  </si>
  <si>
    <t>2.1.67</t>
  </si>
  <si>
    <t>2.1.68</t>
  </si>
  <si>
    <t>2.1.69</t>
  </si>
  <si>
    <t>2.1.70</t>
  </si>
  <si>
    <t>2.1.71</t>
  </si>
  <si>
    <t>2.1.72</t>
  </si>
  <si>
    <t>2.1.73</t>
  </si>
  <si>
    <t>2.1.74</t>
  </si>
  <si>
    <t>2.1.75</t>
  </si>
  <si>
    <t>2.1.76</t>
  </si>
  <si>
    <t>2.1.77</t>
  </si>
  <si>
    <t>2.1.78</t>
  </si>
  <si>
    <t>2.1.79</t>
  </si>
  <si>
    <t>2.1.80</t>
  </si>
  <si>
    <t>2.1.81</t>
  </si>
  <si>
    <t>2.1.82</t>
  </si>
  <si>
    <t>2.1.83</t>
  </si>
  <si>
    <t>2.1.84</t>
  </si>
  <si>
    <t>2.1.85</t>
  </si>
  <si>
    <t>2.1.86</t>
  </si>
  <si>
    <t>2.1.87</t>
  </si>
  <si>
    <t>2.1.88</t>
  </si>
  <si>
    <t>2.1.89</t>
  </si>
  <si>
    <t>2.1.90</t>
  </si>
  <si>
    <t>2.1.91</t>
  </si>
  <si>
    <t>2.1.92</t>
  </si>
  <si>
    <t>2.1.93</t>
  </si>
  <si>
    <t>2.1.94</t>
  </si>
  <si>
    <t>2.1.95</t>
  </si>
  <si>
    <t>2.1.96</t>
  </si>
  <si>
    <t>2.1.97</t>
  </si>
  <si>
    <t>2.1.98</t>
  </si>
  <si>
    <t>2.1.99</t>
  </si>
  <si>
    <t>2.1.100</t>
  </si>
  <si>
    <t>2.1.101</t>
  </si>
  <si>
    <t>2.1.102</t>
  </si>
  <si>
    <t>2.1.103</t>
  </si>
  <si>
    <t>2.1.104</t>
  </si>
  <si>
    <t>2.1.105</t>
  </si>
  <si>
    <t>2.1.106</t>
  </si>
  <si>
    <t>2.1.107</t>
  </si>
  <si>
    <t>2.1.108</t>
  </si>
  <si>
    <t>2.1.109</t>
  </si>
  <si>
    <t>2.1.110</t>
  </si>
  <si>
    <t>2.1.111</t>
  </si>
  <si>
    <t>2.1.112</t>
  </si>
  <si>
    <t>2.1.113</t>
  </si>
  <si>
    <t>2.1.114</t>
  </si>
  <si>
    <t>2.1.115</t>
  </si>
  <si>
    <t>2.1.116</t>
  </si>
  <si>
    <t>2.1.117</t>
  </si>
  <si>
    <t>2.1.118</t>
  </si>
  <si>
    <t>2.1.119</t>
  </si>
  <si>
    <t>2.1.120</t>
  </si>
  <si>
    <t>2.1.121</t>
  </si>
  <si>
    <t>2.1.123</t>
  </si>
  <si>
    <t>2.1.124</t>
  </si>
  <si>
    <t>2.1.125</t>
  </si>
  <si>
    <t>2.1.126</t>
  </si>
  <si>
    <t>Vandentiekio tinklų plėtra Neveronių k. Šiltnamių g.</t>
  </si>
  <si>
    <t>Vandentiekio įvadų projektavimas ir įrengimas Ramučių k.</t>
  </si>
  <si>
    <t xml:space="preserve">Vandentiekio tinklų rekonstrukcija Ilgakiemio k. </t>
  </si>
  <si>
    <r>
      <t xml:space="preserve">Vandentiekio tinklų sužiedinimas Voškonių k. Varluvos g. </t>
    </r>
    <r>
      <rPr>
        <sz val="9"/>
        <color rgb="FFFF0000"/>
        <rFont val="Times New Roman"/>
        <family val="1"/>
        <charset val="186"/>
      </rPr>
      <t/>
    </r>
  </si>
  <si>
    <t xml:space="preserve">Nuotekų tinklų plėtra Voškonių k. Purienų g., Jurginų g., Rytmečio g. </t>
  </si>
  <si>
    <t>Nuotekų tinklų plėtra Raudondvario k. Dobilų g.</t>
  </si>
  <si>
    <t>Nuotekų tinklų plėtra Neveronių k.  Ramučių g., Kertupio g., Davalgonių g.,  Daugėlių g., Akacijų g.</t>
  </si>
  <si>
    <t>Paviršinų nuotekų (lietaus) tinklų plėtra Užliedžių k. Ledos g.</t>
  </si>
  <si>
    <t>Vandentiekio tinklų rekonstrukcija Ilgakiemio k.</t>
  </si>
  <si>
    <t>2.1.127</t>
  </si>
  <si>
    <t>1.4.1.50</t>
  </si>
  <si>
    <t>1.4.2.58</t>
  </si>
  <si>
    <t>2.1.129</t>
  </si>
  <si>
    <t>UAB „Giraitės vandenys“  2022-2024 m. veiklos planas</t>
  </si>
  <si>
    <r>
      <t>Nuotekų valymo įrenginių rekonstrukcija Bubių k.</t>
    </r>
    <r>
      <rPr>
        <b/>
        <sz val="10"/>
        <rFont val="Times New Roman"/>
        <family val="1"/>
        <charset val="186"/>
      </rPr>
      <t xml:space="preserve"> </t>
    </r>
  </si>
  <si>
    <t>Nuotekų valymo įrenginių rekonstrukcija Kulautuvoje</t>
  </si>
  <si>
    <t xml:space="preserve">Vandens filtro įrengimas Giraitės k. vandenvietėje </t>
  </si>
  <si>
    <t xml:space="preserve">Artezinių gręžinių įrengimas (pagal poreikį) </t>
  </si>
  <si>
    <t xml:space="preserve">Vandentiekio tinklų sužiedinimas Neveronių k. Bijūnų g.   </t>
  </si>
  <si>
    <t xml:space="preserve">Vandentiekio sužiedinimas Ramučių k. Gėlių g., Parko g. </t>
  </si>
  <si>
    <t xml:space="preserve">Vandentiekio tinklų plėtra Užliedžių k. Žvalgų g., Griežlės g. </t>
  </si>
  <si>
    <t xml:space="preserve">Vandentiekio tinklų projektavimas ir statyba Pagirių k. Linų g., Naujakurių g., Plento g. </t>
  </si>
  <si>
    <t xml:space="preserve">Vandentiekio tinklų rekonstrukcija Bubių k. </t>
  </si>
  <si>
    <t xml:space="preserve">Vandentiekio tinklų plėtra Ramučių k. Parko g. </t>
  </si>
  <si>
    <t xml:space="preserve">Vandentiekio tinklų remontas Karmėlavoje, Vilniaus g. </t>
  </si>
  <si>
    <t xml:space="preserve">Vandentiekio tinklų remontas/rekonstrukcija Lapių mstl. Žemdirbių g. </t>
  </si>
  <si>
    <t xml:space="preserve"> Nuotekų tinklų plėtra Užliedžių k. Žvalgų g., Griežlės g. </t>
  </si>
  <si>
    <t xml:space="preserve">Nuotekų tinklų plėtra Vandžiogalos mstl.  Butkūnų g., Draugystės g. ir dalyje Taikos g. </t>
  </si>
  <si>
    <t xml:space="preserve">Nuotekų tinklų plėtra Babtų mstl. Nevėžio g., Prieplaukos g., Sodų g., Aguonų g. </t>
  </si>
  <si>
    <t xml:space="preserve">Nuotekų tinklų plėtra Boniškių k. Žemdirbių g., Molio g., Aušros g., Pakraščio g., Bokšto g. (Vandžiogalos sen.) </t>
  </si>
  <si>
    <t>Nuotekų tinklų remontas Karmėlavoje, Vilniaus g.</t>
  </si>
  <si>
    <t>Nuotekų valymo įrenginių statyba Daugėliškių k.</t>
  </si>
  <si>
    <t>Nuotekų išvadų projektavimas ir įrengimas Ramučių k.</t>
  </si>
  <si>
    <t>Veiklos užtikrinimui būtinų priemonių įsigijimas (kuro talpos, vandens talpa, generatorius, priekaba)</t>
  </si>
  <si>
    <t xml:space="preserve">Nuotekų valymo įrenginių rekonstrukcija Kulautuvoje </t>
  </si>
  <si>
    <t>Vandens gerinimo įrenginių statyba Eikščių k.</t>
  </si>
  <si>
    <t xml:space="preserve">Vandens filtro įrengimas Giraitės k. vandenvietėje (papildomo) ir vandens gerinimo įrenginių plėtra </t>
  </si>
  <si>
    <t>Vandenvietės automatizacija, bokšto atsisakymas, paleidimas per pavaras (slėgio reguliavimui) esamų AG įvertinimas Užliedžių k.</t>
  </si>
  <si>
    <t xml:space="preserve">Vandentiekio tinklų plėtra Neveronių k. Šiltnamių g. (L-0,544 km, su atvadais) </t>
  </si>
  <si>
    <t>Vandentiekio tinklų plėtra Ramučių k. Parko g.</t>
  </si>
  <si>
    <t>Vandentiekio tinklų remontas/rekonstrukcija Lapių mstl. Žemdirbių g. (800 m)</t>
  </si>
  <si>
    <t>Nuotekų tinklų rekonstrukcija Daugėliškių k.</t>
  </si>
  <si>
    <t xml:space="preserve"> Nuotekų tinklų plėtra Užliedžių k. Žvalgų g., Griežlės g.  </t>
  </si>
  <si>
    <t>Nuotekų tinklų plėtra Vandžiogalos mstl.  Butkūnų g., Draugystės g. ir dalyje Taikos g.</t>
  </si>
  <si>
    <t xml:space="preserve">Nuotekų tinklų plėtra Ramučių k. Parko g. , Gėlių g. </t>
  </si>
  <si>
    <t>Nuotekų tinklų plėtra Babtų mstl. Nevėžio g., Prieplaukos g., Sodų g., Aguonų g. (L-1100 m)</t>
  </si>
  <si>
    <t xml:space="preserve">Nuotekų tinklų projektavimas ir įrengimas Juragių k. (Garliavos apyl sen.) </t>
  </si>
  <si>
    <t xml:space="preserve">Nuotekų tinklų remontas Karmėlavoje, Vilniaus g. </t>
  </si>
  <si>
    <t xml:space="preserve">Nuotekų valymo įrenginių statyba Juragių k. (Garliavos apyl sen.) </t>
  </si>
  <si>
    <t xml:space="preserve">Nuotekų valymo įrenginių rekonstrukcijos Šlienavos k. </t>
  </si>
  <si>
    <t xml:space="preserve">Nuotekų valymo įrenginių rekonstrukcijos Bubių k. </t>
  </si>
  <si>
    <t>2021 metai</t>
  </si>
  <si>
    <t xml:space="preserve">Vandentiekio tinklų rekonstrukcija Piliuonos k. Taikos pl. </t>
  </si>
  <si>
    <t xml:space="preserve">Vandentiekio tinklų sužiedinimas Ramučių k. Parko g. </t>
  </si>
  <si>
    <t xml:space="preserve">Vandentiekio tinklų plėtra Ežerėlio m. Kauno g., Baranausko g., Žemaitės g., J. Janonio g., Sodų g., Upelio g., Kalno g. 5, Durpyno g. </t>
  </si>
  <si>
    <t>Vandentiekio tinklų plėtra Vilkijos m. Šaltinio g.</t>
  </si>
  <si>
    <t xml:space="preserve">Vandentiekio tinklų plėtra Babtų mstl. Aguonų g. </t>
  </si>
  <si>
    <t>Vandentiekio tinklų plėtra Daugėliškių k. Mokyklos g. 2</t>
  </si>
  <si>
    <t>Vandentiekio tinklų plėtra Daugėliškių k. (nuo Klevų g. iki Jakelio g. 2 ir 4)</t>
  </si>
  <si>
    <t xml:space="preserve">Vandentiekio tinklų rekonstrukcija Piliuonos k. Klevų g. </t>
  </si>
  <si>
    <t>Vandens rezevuaro įrengimas Ežerėlio m. Kauno g., Miško g.</t>
  </si>
  <si>
    <t xml:space="preserve">Vandentiekio linijos rekonstrukcija Babtų mstl. Rasos g. </t>
  </si>
  <si>
    <t xml:space="preserve">Vandentiekio tinklų remontas/rekonstrukcija Babtų mstl. Kėdainių g. </t>
  </si>
  <si>
    <t>Nuotekų tinklų plėtra Raudondvario aglomeracijoje (J. Naujalio g. 12, 13, 17, Lazdynėlių g. 6, Miško g. 10)</t>
  </si>
  <si>
    <t xml:space="preserve">Nuotekų tinklų plėtra Raudondvario k. Pakalnės g., Lakštingalų tako g., M. Valančiaus g., Kalnų g., Taikos tako g. </t>
  </si>
  <si>
    <t>Nuotekų tinklų plėtra Raudondvario k. Vejuonos g.</t>
  </si>
  <si>
    <t xml:space="preserve">Nuotekų tinklų rekonstrukcija Užliedžių k. Ledos g. </t>
  </si>
  <si>
    <t>Nuotekų tinklų remontas Užliedžių k. Ledos g. 2</t>
  </si>
  <si>
    <t xml:space="preserve">Nuotekų tinklų rekonstrukcija Ežerėlio m. Juodalksnių g. </t>
  </si>
  <si>
    <t>Nuotekų tinklų plėtra Ežerėlio m. Kauno g., Baranausko g., Žemaitės g., J. Janonio g., Sodų g., Upelio g., Kalno g. 5, Durpyno g.</t>
  </si>
  <si>
    <t xml:space="preserve">Nuotekų tinklų įrengimas Vilkijos m. Vydūno al. </t>
  </si>
  <si>
    <t xml:space="preserve">Nuotekų tinklų plėtra Vilkijos m. Kalnų g. </t>
  </si>
  <si>
    <t>Nuotekų tinklų plėtros projektavimas Vilkijos k. Lygainių g., Jagminiškių g., Padauguvos g. ir kt. gatvėse</t>
  </si>
  <si>
    <t>Nuotekų tinklų plėtra Neveronių k. Ramučių g., Kertupio g., Davalgonių g.,  Daugėlių g., Akacijų g.</t>
  </si>
  <si>
    <t xml:space="preserve">Nuotekų tinklų plėtra Ramučių k. Parko g., Gėlių g.  </t>
  </si>
  <si>
    <t>Nuotekų tinklų plėtra Ramučių k. Dainavos g. 40, 40a, 40b-1, 40b-2 ir 40C  (L- 0,10490 km)</t>
  </si>
  <si>
    <t xml:space="preserve">Nuotekų valymo įrenginių rekonstrukcijos projektavimas ir statyba Užliedžių k. Ledos g. 46D  </t>
  </si>
  <si>
    <t xml:space="preserve">Nuotekų siurblinių remontas Vaišvydavos k. Miškininkų g., Girionių k., Piliuonos g. </t>
  </si>
  <si>
    <t>Vandens gerinimo įrenginių išplėtimas Užliedžių k. Erdvės g.</t>
  </si>
  <si>
    <t xml:space="preserve">Vandentiekio tinklų plėtra Bubių k. Klevų g., Tulpių g., Daržų g., Beržų g., Darbininkų g. (L-2181 m) </t>
  </si>
  <si>
    <t xml:space="preserve">Vandentiekio tinklų plėtra Vilkijos m. Šaltinio g. </t>
  </si>
  <si>
    <t>Vandentiekio tinklų plėtra Babtų mstl. Aguonų g. (L-200 m)</t>
  </si>
  <si>
    <t>Vandentiekio tinklų sužiedinimas Voškonių k. Varluvos g. (L- 0,200 km)</t>
  </si>
  <si>
    <t>Nuotekų tinklų rekonstrukcija Užliedžių k. Ledos g.</t>
  </si>
  <si>
    <t xml:space="preserve">Nuotekų tinklų plėtra Bubių k. Klevų g., Tulpių g., Daržų g., Beržų g., Darbininkų g. (L-2721 m) </t>
  </si>
  <si>
    <t xml:space="preserve">Nuotekų tinklų plėtra Ežerėlio m. Miško g., Pušų g. 1; L-0,782 km </t>
  </si>
  <si>
    <t xml:space="preserve">Nuotekų tinklų plėtra Ežerėlio m. Kauno g., Baranausko g., Žemaitės g., J. Janonio g., Sodų g., Upelio g., Kalno g. 5, Durpyno g. </t>
  </si>
  <si>
    <t>Nuotekų tinklų plėtra Vilkijos m. Šaltinio g.</t>
  </si>
  <si>
    <t>Nuotekų tinklų plėtra Vilkijos m. Kalnų g.</t>
  </si>
  <si>
    <t xml:space="preserve">Nuotekų tinklų plėtros projektavimas Vilkijos k. Lygainių g., Jagminiškių g., Padauguvos g. ir kt. gatvėse </t>
  </si>
  <si>
    <t>Nuotekų tinklų plėtra Neveronių k. Čerpių g. (L- 380 m su išvadais) ir Keramikų g. nuo namo Nr.1 iki Nr.5 (L- 120 m su išvadais)</t>
  </si>
  <si>
    <t>Įsigytas (atstatytas) ilgalaikis turtas</t>
  </si>
  <si>
    <t xml:space="preserve">Iš viso 2022-2024 m. </t>
  </si>
  <si>
    <t xml:space="preserve">Nuotekų valymo įrenginių rekonstrukcija Šlienavos k. </t>
  </si>
  <si>
    <t xml:space="preserve">Nuotekų surinkimo tinklų plėtra Raudondvario aglomeracijoje (VIPA) </t>
  </si>
  <si>
    <t xml:space="preserve">Vandentiekio tinklų plėtra Raudondvario k. Karnavės g.,  Kanapyno g., Paberupio g., Prokupio g. </t>
  </si>
  <si>
    <t xml:space="preserve">Nuotekų tinklų plėtra Raudondvario k. Karnavės g., Kanapyno g., Prokupio g., Paberupio g. </t>
  </si>
  <si>
    <r>
      <t>Nuotekų tinklų plėtra Vilkijos m. Šaltinio g.</t>
    </r>
    <r>
      <rPr>
        <b/>
        <sz val="10"/>
        <rFont val="Times New Roman"/>
        <family val="1"/>
        <charset val="186"/>
      </rPr>
      <t xml:space="preserve"> </t>
    </r>
  </si>
  <si>
    <r>
      <t>Nuotekų valymo įrenginių rekonstrukcija Šlienavos k.</t>
    </r>
    <r>
      <rPr>
        <b/>
        <sz val="10"/>
        <rFont val="Times New Roman"/>
        <family val="1"/>
        <charset val="186"/>
      </rPr>
      <t xml:space="preserve"> </t>
    </r>
  </si>
  <si>
    <t xml:space="preserve">Nuotekų valymo įrenginių rekonstrukcija Bubių k. </t>
  </si>
  <si>
    <t xml:space="preserve">Artezinių gręžinių įrengimas (Giraitės, Karmėlavos, Zapyškio, Pagirių k. ir kt.) </t>
  </si>
  <si>
    <t>Vandentiekio tinklų rekonstrukcija Piliuonos k. Klevų g. (tarp Piliuonos g. ir Pamario g.), L- 0,300 km</t>
  </si>
  <si>
    <t>Vandentiekio linijos rekonstrukcija Babtų mstl. Prieplaukos g. 32 (vandenvietėje)</t>
  </si>
  <si>
    <t xml:space="preserve">Vandens rezevuaro įrengimas Ežerėlio m. Kauno g. / Miško g.  </t>
  </si>
  <si>
    <t>Vandentiekio tinklų remontas / rekonstrukcija Babtų mstl. Kėdainių g. (L-1000 m)</t>
  </si>
  <si>
    <t>Vandentiekio tinklų kapitalinis remontas Užliedžių k. Ledos g. 2</t>
  </si>
  <si>
    <t xml:space="preserve">Nuotekų tinklų plėtra Voškonių k. Taikos g. (L-1,566 km) </t>
  </si>
  <si>
    <t>Vandentiekio tinklų projektavimas ir plėtra Šilelio k. (Raudondvario sen.)</t>
  </si>
  <si>
    <t>Vandentiekio tinklų projektavimas ir plėtra Virbaliūnų k. (Batniavos sen.)</t>
  </si>
  <si>
    <t>1.4.1.51</t>
  </si>
  <si>
    <t>Vandentiekio tinklų projektavimas ir plėtra Šlienavos k. Pamiškės g., Upelio g., Kaštonų g., Vėjo g. ir kt. gatvės (Samylų sen.)</t>
  </si>
  <si>
    <t>2.1.130</t>
  </si>
  <si>
    <t xml:space="preserve">Nuotekų tinklų plėtra Voškonių k. Taikos g. </t>
  </si>
  <si>
    <t xml:space="preserve">Nuotekų tinklų plėtra Ežerėlio m. Miško g., Pušų g. 1 (L-0,782 km) </t>
  </si>
  <si>
    <t xml:space="preserve">Nuotekų tinklų plėtra Vilkijos m. Vydūno al. </t>
  </si>
  <si>
    <t>1.4.2.59</t>
  </si>
  <si>
    <t>Nuotekų tinklų rekonstrukcija Vilkijos m. Pirties g., Vydūno al.</t>
  </si>
  <si>
    <t>2.1.131</t>
  </si>
  <si>
    <t xml:space="preserve">Nuotekų valymo įrenginių rekonstrukcijos projektavimas ir statyba Giraitės k. </t>
  </si>
  <si>
    <t>Nuotekų valymo įrenginių rekonstrukcijos projektavimas ir statyba Voškonių k.</t>
  </si>
  <si>
    <t>Nuotekų valymo įrenginių rekonstrukcijaos projektavimas ir statyba Lapių mstl.</t>
  </si>
  <si>
    <t xml:space="preserve">Nuotekų valymo įrenginių rekonstrukcijos projektavimas ir statyba Vandžiogalos mstl. </t>
  </si>
  <si>
    <t>Nuotekų valymo įrenginių rekonstrukcijos projektavimas ir statyba Ežerėlio m.</t>
  </si>
  <si>
    <t xml:space="preserve">Nuotekų valymo įrenginių rekonstrukcijos projektavimas Panevėžiuko k. </t>
  </si>
  <si>
    <t>2.1.132</t>
  </si>
  <si>
    <t xml:space="preserve">Saulės elektrinės įrengimas (kartu su 30 proc. parama) Vilkijos nuotekų valykloje, Giraitės vandenvietėje </t>
  </si>
  <si>
    <t xml:space="preserve">Iš viso 2022 m. </t>
  </si>
  <si>
    <t xml:space="preserve">Iš viso 2023 m. </t>
  </si>
  <si>
    <t>Nuotekų surinkimo tinklų plėtra Raudondvario aglomeracijoje (LAAIF)</t>
  </si>
  <si>
    <t>priedas</t>
  </si>
  <si>
    <t xml:space="preserve"> (finansinė dalis)</t>
  </si>
  <si>
    <t>Nuotekų valymo įrenginių rekonstrukcija Šlienavos k. (papildomas finansavimas)</t>
  </si>
  <si>
    <t xml:space="preserve">Šlienavos ir Bubių nuotekų valymo įrenginių rekonstrukcijos administravimo sąnaudos  </t>
  </si>
  <si>
    <t xml:space="preserve">Vandens gerinimo įrenginių išplėtimas Užliedžių k. Erdvės g.  </t>
  </si>
  <si>
    <t xml:space="preserve">Vandentiekio tinklų plėtra Ramučių k. Dainavos g. 40, 40a, 40b-1, 40b-2 ir 40C </t>
  </si>
  <si>
    <t xml:space="preserve">Vandentiekio linijos rekonstrukcija Babtų mstl. Prieplaukos g. 32 (vandenvietėje) </t>
  </si>
  <si>
    <t xml:space="preserve">Vandens rezervuaro įrengimas Voškonių k. (prie vandens gerinimo įrenginių) </t>
  </si>
  <si>
    <t>Vandentiekio tinklų įrengimas Giraitės k. Akacijų g. (nuo Topolių g. iki vandens gerinimo įrenginių)</t>
  </si>
  <si>
    <t xml:space="preserve">Nuotekų tinklų įrengimas iki nuotekų valymo įrenginių Užliedžių k. Erdvės g. 26 </t>
  </si>
  <si>
    <t>Nuotekų tinklų rekonstrukcija Voškonių k. (nuo Jovarų g. iki nuotekų siurblinės (ir siurblinės remontas)</t>
  </si>
  <si>
    <t>Nuotekų tinklų rekonstrukcija Neveronių k. Karmėlavos g. 32 (L- 0,025 km)</t>
  </si>
  <si>
    <t xml:space="preserve">Nuotekų valymo įrenginių statyba Boniškių k. (Vandžiogalos sen.) </t>
  </si>
  <si>
    <t>Nuotekų siurblinės remontas Babtų mstl. Kuprės g. 2</t>
  </si>
  <si>
    <t xml:space="preserve">Nuotekų siurblinės remontas Užliedžių k. Griežlės g. </t>
  </si>
  <si>
    <t>Nuotekų siurblinės statyba Neveronių k.  Keramikų g.</t>
  </si>
  <si>
    <t xml:space="preserve">Garliavos m. Vytauto g. paviršinių (lietaus) nuotekų tinklų statyba (nuo Gėlių g. iki Garliavos tvenkinio) </t>
  </si>
  <si>
    <t>Garliavos m. Darbininkų g. paviršinių (lietaus) nuotekų tinklų statyba (nuo Gėlių g. iki Garliavos tvenkinio)</t>
  </si>
  <si>
    <t xml:space="preserve">Žemės sklypų pirkimas: Pabiržio k. Keramikų g. 80 (Neveronių sen., vandenvietei), Juragių k. (Garliavos apyl.sen., nuotekų valyklai) </t>
  </si>
  <si>
    <t xml:space="preserve">Šlienavos ir Bubių nuotekų valymo įrenginių rekonstrukcijos administravimo sąnaudos (papildomas finansavimas) </t>
  </si>
  <si>
    <t xml:space="preserve"> Vandens gerinimo įrenginių statyba Jurginiškių (Garliavos apyl.)</t>
  </si>
  <si>
    <t>Vandentiekio tinklų plėtra Ramučių k. Dainavos g. 40, 40a, 40b-1, 40b-2 ir 40C  (L- 0,08024 km)</t>
  </si>
  <si>
    <t>Nuotekų tinklų įrengimas iki nuotekų valymo įrenginių Užliedžių k. Erdvės g. 26, L- 0,282 km</t>
  </si>
  <si>
    <t>Nuotekų tinklų rekonstrukcija Voškonių k. (nuo Jovarų g. iki nuotekų siurblinės, su siurblinės remontu)</t>
  </si>
  <si>
    <t>Nuotekų tinklų rekonstrukcija Neveronių k. Karmėlavos g. 32,  (L- 0,025 km)</t>
  </si>
  <si>
    <t xml:space="preserve">Žemės sklypų pirkimas: Pabiržio k. Keramikų g. 80 (Neveronių sen.), Juragių k. (Garliavos apyl.sen.) </t>
  </si>
  <si>
    <t>Nuotekų valymo įrenginių rekonstrukcijos projektavimas ir statyba Užliedžių k. Ledos g. 46D  (esamų nuotekų valymo įrenginių rekonstrukcija)</t>
  </si>
  <si>
    <t>Nuotekų siurblinės remontas  Babtų mstl. Kuprės g. 2</t>
  </si>
  <si>
    <t xml:space="preserve">Nuotekų siurblinių rekonstrukcija ir remontas:  Lapių mstl. Merkio g., Upelio g., Eglyno g., Raudondvario k. J. Naujalio g., Didžiojoje g., Bubių k. Ramunių g. (6 vnt.)  </t>
  </si>
  <si>
    <t xml:space="preserve">Nuotekų siurblinės statyba Neveronių k. Keramikų g. </t>
  </si>
  <si>
    <t xml:space="preserve">Garliavos m Vytauto g. paviršinių (lietaus) nuotekų tinklų statyba (nuo Gėlių g. iki Garliavos tvenkinio) </t>
  </si>
  <si>
    <r>
      <t>Nuotekų valymo įrenginių rekonstrukcija Bubių k.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 (papildomas finansavimas)</t>
    </r>
  </si>
  <si>
    <r>
      <t>Nuotekų surinkimo tinklų plėtra Raudondvario aglomeracijoje ES lėšų dalis</t>
    </r>
    <r>
      <rPr>
        <b/>
        <sz val="10"/>
        <rFont val="Times New Roman"/>
        <family val="1"/>
        <charset val="186"/>
      </rPr>
      <t xml:space="preserve"> (</t>
    </r>
    <r>
      <rPr>
        <sz val="10"/>
        <rFont val="Times New Roman"/>
        <family val="1"/>
        <charset val="186"/>
      </rPr>
      <t>LAAIF)</t>
    </r>
  </si>
  <si>
    <t xml:space="preserve">KAUNO RAJONO SAVIVALDYBĖS BIUDŽETO LĖŠOMIS FINANSUOJAMOS PRIEMONĖS </t>
  </si>
  <si>
    <t>Nuotekų tinklų plėtra Neveronių k. Čerpių g. ir Keramikų g. nuo 1 iki 5 namo</t>
  </si>
  <si>
    <t xml:space="preserve">Nuotekų surinkimo tinklų plėtra Raudondvario aglomeracijoje (LAAIF) </t>
  </si>
  <si>
    <t>Vandens gerinimo įrenginių statyba Urnėžių k. (Babtų sen.)</t>
  </si>
  <si>
    <t>Vandens gerinimo įrenginių statyba Eikščių k. (Čekiškės sen.)</t>
  </si>
  <si>
    <t>Vandens gerinimo įrenginių statyba Naujatriobių k. (Babtų sen.)</t>
  </si>
  <si>
    <t>Vandens gerinimo įrenginių statyba Vimbarų k. (Vandžiogalos sen.)</t>
  </si>
  <si>
    <t>Vandens gerinimo įrenginių išplėtimas Ilgakiemio k. (Garliavos ap. sen.)</t>
  </si>
  <si>
    <t>Vandentiekio tinklų projektavimas ir statyba Pagirių k. Linų g., Naujakurių g., Plento g. (Čekiškės sen.)</t>
  </si>
  <si>
    <t>Vandentiekio tinklų plėtra Bubių k. Klevų g., Tulpių g., Daržų g., Beržų g., Darbininkų g. (Batniavos sen.)</t>
  </si>
  <si>
    <t>Vandentiekio tinklų rekonstrukcija Bubių k. (Batniavos sen.)</t>
  </si>
  <si>
    <t>Nuotekų tinklų rekonstrukcija Daugėliškių k. (kapitalinis remontas, reikalingos 2 nuotekų siurblinės) (Vilkijos ap. sen.)</t>
  </si>
  <si>
    <t>Nuotekų tinklų plėtra Bubių k. Klevų g., Tulpių g., Daržų g., Beržų g., Darbininkų g. (L-2721 m) (Batniavos sen.)</t>
  </si>
  <si>
    <t>Nuotekų tinklų plėtra Valeravos k. (Vandžiogalos sen.)</t>
  </si>
  <si>
    <t>Nuotekų tinklų įrengimas Juragių k. (Garliavos ap. sen.)</t>
  </si>
  <si>
    <t xml:space="preserve">Nuotekų valymo įrenginių statyba Juragių k. (Garliavos ap. sen.) </t>
  </si>
  <si>
    <t>Nuotekų valymo įrenginių statyba Daugėliškių k. (Vilkijos ap. sen.)</t>
  </si>
  <si>
    <t>Nuotekų valymo įrenginių rekonstrukcijos projektavimas Panevėžiuko k. (Babtų sen.)</t>
  </si>
  <si>
    <t xml:space="preserve">Nuotekų valymo įrenginių rekonstrukcijos Šlienavos k. techninis projektas (Samylų sen.) </t>
  </si>
  <si>
    <t>Nuotekų valymo įrenginių rekonstrukcijos Bubių k. techninis projektas (Batniavos sen.)</t>
  </si>
  <si>
    <t>Nuotekų valymo įrenginių statyba Valeravos k.  (Vandžiogalos sen.)</t>
  </si>
  <si>
    <t>Nuotekų siurblinės remontas Ilgakiemio k. (Garliavos ap. sen.)</t>
  </si>
  <si>
    <t>Vandens gerinimo įrenginių projektavimas ir statyba Pagirių k. (Čekiškės sen.)</t>
  </si>
  <si>
    <t>Nuotekų valymo įrenginių remontas Pagynės k. (Babtų sen.)</t>
  </si>
  <si>
    <t>Nuotekų valymo įrenginių statyba Valeravos k. (Vandžiogalos sen.)</t>
  </si>
  <si>
    <t>Nuotekų tinklų plėtra Valeravos k. (Vandžiogalos sen.) (L- 0,917 km)</t>
  </si>
  <si>
    <t xml:space="preserve">UAB „Giraitės vandenys“ </t>
  </si>
  <si>
    <t>2022-2024 m. veiklos plano</t>
  </si>
  <si>
    <r>
      <t>Vandens gerinimo įrenginių projektavimas ir</t>
    </r>
    <r>
      <rPr>
        <b/>
        <sz val="10"/>
        <rFont val="Times New Roman"/>
        <family val="1"/>
        <charset val="186"/>
      </rPr>
      <t xml:space="preserve"> į</t>
    </r>
    <r>
      <rPr>
        <sz val="10"/>
        <rFont val="Times New Roman"/>
        <family val="1"/>
        <charset val="186"/>
      </rPr>
      <t>rengimas Pagirių k. (Čekiškės sen.)</t>
    </r>
  </si>
  <si>
    <r>
      <t xml:space="preserve">Vandens gerinimo įrenginių statyba </t>
    </r>
    <r>
      <rPr>
        <b/>
        <sz val="10"/>
        <rFont val="Times New Roman"/>
        <family val="1"/>
        <charset val="186"/>
      </rPr>
      <t>Urnėžių k.</t>
    </r>
  </si>
  <si>
    <t>tūkst. Eur</t>
  </si>
  <si>
    <t>UAB „Giraitės vandenys“ amortizacinių atskaitymų lėšos vandens tiekimo ir nuotekų tvarkymo infrastruktūros statybai (bendrovės lėšų dalis, prisidedant prie infrastruktūros statybos), transporto, įrangos atnaujinimas, pastatų remontas</t>
  </si>
  <si>
    <t>Europos Sąjungos fondų lėšos</t>
  </si>
  <si>
    <t>Projektų ekspertizės</t>
  </si>
  <si>
    <t>Nuotolinio nuskaitymo programa ir įranga</t>
  </si>
  <si>
    <t>Iš viso KRS lėšų nuotekų tvarkymo (KF) objektams:</t>
  </si>
  <si>
    <r>
      <t xml:space="preserve">Nuotekų siurblinių rekonstrukcija ir remontas:  </t>
    </r>
    <r>
      <rPr>
        <b/>
        <sz val="10"/>
        <rFont val="Times New Roman"/>
        <family val="1"/>
        <charset val="186"/>
      </rPr>
      <t>Lapių</t>
    </r>
    <r>
      <rPr>
        <sz val="10"/>
        <rFont val="Times New Roman"/>
        <family val="1"/>
        <charset val="186"/>
      </rPr>
      <t xml:space="preserve"> mstl. </t>
    </r>
    <r>
      <rPr>
        <b/>
        <sz val="10"/>
        <rFont val="Times New Roman"/>
        <family val="1"/>
        <charset val="186"/>
      </rPr>
      <t>Merkio g</t>
    </r>
    <r>
      <rPr>
        <sz val="10"/>
        <rFont val="Times New Roman"/>
        <family val="1"/>
        <charset val="186"/>
      </rPr>
      <t xml:space="preserve">. (2022 m.), Upelio g., Eglyno g., Raudondvario k. J. Naujalio g., Didžiojoje g., Bubių k. Ramunių g. (6 vnt.)  </t>
    </r>
  </si>
  <si>
    <t>Garliavos m. Darbininkų g. paviršinių (lietaus) nuotekų tinklų projektavimas (nuo Gėlių g. iki Garliavos tvenkinio)</t>
  </si>
  <si>
    <t xml:space="preserve">Vandens gerinimo įrenginių statyba Jurginiškių k. (Garliavos apyl.)                      </t>
  </si>
  <si>
    <t xml:space="preserve">Vandentiekio tinklų plėtra Vandžiogalos mstl. Butkūnų g., Taikos g. </t>
  </si>
  <si>
    <t>1.4.1.43</t>
  </si>
  <si>
    <t>Vandentiekio tinklų projektavimas ir plėtra Vandžiogalos mstl. Kauno g., Taikos g.</t>
  </si>
  <si>
    <t xml:space="preserve">Nuotekų tinklų projektavimas ir plėtra Vandžiogalos mstl. Kauno g., Taikos g.  </t>
  </si>
  <si>
    <t>2.1.51</t>
  </si>
  <si>
    <t>1.4.1.52</t>
  </si>
  <si>
    <t>1.4.1.53</t>
  </si>
  <si>
    <t>1.4.2.60</t>
  </si>
  <si>
    <t xml:space="preserve">Neveronių k. Šlamučių g., Purienų g. paviršinių (lietaus) nuotekų tinklų statyba </t>
  </si>
  <si>
    <t>Neveronių k. (Šiltnamių g., Bijūnų g., Karmėlavos g.) ir kt. vietose (su Davalgonių g.) paviršinių (lietaus) nuotekų tinklų rekonstrukcija</t>
  </si>
  <si>
    <t>Užliedžių k. Žvalgų g., Griežlės g. paviršinių (lietaus) nuotekų tinklų statyba</t>
  </si>
  <si>
    <t xml:space="preserve">Užliedžių k. Ledos g. paviršinų (lietaus) nuotekų tinklų statyba </t>
  </si>
  <si>
    <t>Karmėlavoje, Vilniaus g. (daugiabučių namų kvartale) paviršinių (lietaus) nuotekų tinklų rekonstrukcija (įrengimas)</t>
  </si>
  <si>
    <t>1.4.3.4</t>
  </si>
  <si>
    <t xml:space="preserve">Saulės elektrinės įrengimas Vilkijos nuotekų valykloje, Giraitės vandenvietėje </t>
  </si>
  <si>
    <t>2.1.122</t>
  </si>
  <si>
    <t>2.1.128</t>
  </si>
  <si>
    <t>Daugiabučių gyvenamųjų namų kvartaluose paviršinių (lietaus) nuotekų tinklų projektavimas ir įrengimas</t>
  </si>
  <si>
    <t xml:space="preserve">Vilkijos miesto Pirties g., Vydūno al. paviršinių (lietaus) nuotekų tinklų rekonstrukcija </t>
  </si>
  <si>
    <t>Vandentiekio tinklų kapitalinis remontas Užliedžių k. Ledos g.2</t>
  </si>
  <si>
    <t>Nuotekų siurblinės remontas Ilgakiemio k. (Garliavos apyl. sen.)</t>
  </si>
  <si>
    <t>2022-2027</t>
  </si>
  <si>
    <t>Seniūnija</t>
  </si>
  <si>
    <t>Kulautuv</t>
  </si>
  <si>
    <t xml:space="preserve">Babtų </t>
  </si>
  <si>
    <t>Raudondv</t>
  </si>
  <si>
    <t>Samylų</t>
  </si>
  <si>
    <t>Batniav</t>
  </si>
  <si>
    <t>Babtų</t>
  </si>
  <si>
    <t>Čekiškės</t>
  </si>
  <si>
    <t>Vandžiogalos</t>
  </si>
  <si>
    <t>Užliedžių</t>
  </si>
  <si>
    <t>Čekišk</t>
  </si>
  <si>
    <t>Vandžiog</t>
  </si>
  <si>
    <t>Užliedž</t>
  </si>
  <si>
    <t>Garliav apyl</t>
  </si>
  <si>
    <t>Karmėlav</t>
  </si>
  <si>
    <t>Neveron</t>
  </si>
  <si>
    <t>Taurakiem</t>
  </si>
  <si>
    <t>Ežerėlis</t>
  </si>
  <si>
    <t>Vilkija</t>
  </si>
  <si>
    <t>Zapyšk</t>
  </si>
  <si>
    <t>Vilk apyl</t>
  </si>
  <si>
    <t>Domeik</t>
  </si>
  <si>
    <t>Ežerėlio</t>
  </si>
  <si>
    <t>Lapių</t>
  </si>
  <si>
    <t>Įvairūs</t>
  </si>
  <si>
    <t>Neveronių</t>
  </si>
  <si>
    <t>Karmėlavos</t>
  </si>
  <si>
    <t>2021 m.</t>
  </si>
  <si>
    <t>2022 m.</t>
  </si>
  <si>
    <t>2023 m.</t>
  </si>
  <si>
    <t>2024 m.</t>
  </si>
  <si>
    <t>2022-2024</t>
  </si>
  <si>
    <t>2025 m.</t>
  </si>
  <si>
    <t>2026 m.</t>
  </si>
  <si>
    <t>2027 m.</t>
  </si>
  <si>
    <t xml:space="preserve">Batniavos </t>
  </si>
  <si>
    <t>IŠ VISO</t>
  </si>
  <si>
    <t>Domeikavos</t>
  </si>
  <si>
    <r>
      <t xml:space="preserve">Garliavos </t>
    </r>
    <r>
      <rPr>
        <sz val="9"/>
        <color theme="1"/>
        <rFont val="Times New Roman"/>
        <family val="1"/>
        <charset val="186"/>
      </rPr>
      <t>apyl</t>
    </r>
  </si>
  <si>
    <t>Kulautuvos</t>
  </si>
  <si>
    <t>Raudondvario</t>
  </si>
  <si>
    <t>Taurakiemio</t>
  </si>
  <si>
    <t>Vilkijos apyl</t>
  </si>
  <si>
    <t>Zapyškio</t>
  </si>
  <si>
    <t>Bendros investic.</t>
  </si>
  <si>
    <t>IŠ VISO INVESTICIJŲ</t>
  </si>
  <si>
    <t>Garliavos apyl</t>
  </si>
  <si>
    <t>Seniūnijos</t>
  </si>
  <si>
    <t>INVESTICIJŲ SUVESTINĖ 2021 - 2027 m., PAGAL SENIŪNIJAS</t>
  </si>
  <si>
    <t>Tęstinės investicijos, kurios nebus baigtos 2022-2024 m.</t>
  </si>
  <si>
    <t>Ruošė: G. Markevičienė, planavimo ekonomistė, tel. 8 615 80868</t>
  </si>
  <si>
    <t>Nuotekų tinklų plėtra Ežerėlio m. Miško g., Pušų g. 1</t>
  </si>
  <si>
    <t>Vandens gerinimo įrenginių statyba Urnėžių k.</t>
  </si>
  <si>
    <t xml:space="preserve">Nuotekų siurblinių rekonstrukcija ir remontas:  Lapių mstl. Merkio g. (2022 m.), Upelio g., Eglyno g., Raudondvario k. J. Naujalio g., Didžiojoje g., Bubių k. Ramunių g. (6 vnt.)  </t>
  </si>
  <si>
    <t>Nuotekų tinklų plėtra Bubių k. Klevų g., Tulpių g., Daržų g., Beržų g., Darbininkų g. (Batniavos sen.)</t>
  </si>
  <si>
    <t xml:space="preserve">Nuotekų tinklų plėtra Ežerėlio m. Miško g., Pušų g. 1 </t>
  </si>
  <si>
    <t xml:space="preserve">Vandentiekio tinklų plėtra Neveronių k. Šiltnamių g. </t>
  </si>
  <si>
    <t xml:space="preserve">Vandentiekio tinklų plėtra Bubių k. Klevų g., Tulpių g., Daržų g., Beržų g., Darbininkų g. </t>
  </si>
  <si>
    <t xml:space="preserve">Vandentiekio tinklų sužiedinimas Voškonių k. Varluvos g. </t>
  </si>
  <si>
    <t>Vandentiekio tinklų rekonstrukcija Piliuonos k. Klevų g. (tarp Piliuonos g. ir Pamario g.)</t>
  </si>
  <si>
    <t xml:space="preserve">Vandentiekio tinklų remontas / rekonstrukcija Babtų mstl. Kėdainių g. </t>
  </si>
  <si>
    <t>Nuotekų tinklų įrengimas iki nuotekų valymo įrenginių Užliedžių k. Erdvės g. 26</t>
  </si>
  <si>
    <t xml:space="preserve">Nuotekų tinklų plėtra Raudondvario k. Dobilų g. </t>
  </si>
  <si>
    <t xml:space="preserve">Nuotekų tinklų plėtra Bubių k. Klevų g., Tulpių g., Daržų g., Beržų g., Darbininkų g.  </t>
  </si>
  <si>
    <t xml:space="preserve">Nuotekų tinklų plėtra Neveronių k. Čerpių g. ir Keramikų g. nuo namo Nr.1 iki Nr. 5 </t>
  </si>
  <si>
    <t xml:space="preserve">Nuotekų tinklų plėtra Ramučių k. Dainavos g. 40, 40a, 40b-1, 40b-2 ir 40C  </t>
  </si>
  <si>
    <t xml:space="preserve">Nuotekų tinklų rekonstrukcija Neveronių k. Karmėlavos g. 32 </t>
  </si>
  <si>
    <t xml:space="preserve">Nuotekų tinklų plėtra Ramučių k. Dainavos g. 40, 40a, 40b-1, 40b-2 ir 40C </t>
  </si>
  <si>
    <t>Nuotekų tinklų rekonstrukcija Neveronių k. Karmėlavos g.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</si>
</sst>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0" x14ac:knownFonts="1">
    <font>
      <sz val="11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sz val="8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9"/>
      <color indexed="81"/>
      <name val="Times New Roman"/>
      <family val="1"/>
      <charset val="186"/>
    </font>
    <font>
      <sz val="9"/>
      <color indexed="81"/>
      <name val="Times New Roman"/>
      <family val="1"/>
      <charset val="186"/>
    </font>
    <font>
      <b/>
      <sz val="8"/>
      <color indexed="81"/>
      <name val="Times New Roman"/>
      <family val="1"/>
      <charset val="186"/>
    </font>
    <font>
      <sz val="8"/>
      <color indexed="8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b/>
      <sz val="9"/>
      <color theme="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4" fontId="1" fillId="0" borderId="0" xfId="0" applyNumberFormat="1" applyFont="1" applyAlignment="1" applyProtection="1">
      <alignment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1" fontId="5" fillId="0" borderId="1" xfId="0" applyNumberFormat="1" applyFont="1" applyBorder="1" applyAlignment="1" applyProtection="1">
      <alignment horizontal="right" vertical="center"/>
      <protection hidden="1"/>
    </xf>
    <xf numFmtId="0" fontId="5" fillId="0" borderId="3" xfId="0" applyFont="1" applyBorder="1" applyAlignment="1" applyProtection="1">
      <alignment vertical="center"/>
      <protection hidden="1"/>
    </xf>
    <xf numFmtId="0" fontId="5" fillId="0" borderId="4" xfId="0" applyFont="1" applyBorder="1" applyAlignment="1" applyProtection="1">
      <alignment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4" fontId="5" fillId="2" borderId="10" xfId="0" applyNumberFormat="1" applyFont="1" applyFill="1" applyBorder="1" applyAlignment="1" applyProtection="1">
      <alignment horizontal="right" vertical="center"/>
      <protection hidden="1"/>
    </xf>
    <xf numFmtId="4" fontId="5" fillId="2" borderId="7" xfId="0" applyNumberFormat="1" applyFont="1" applyFill="1" applyBorder="1" applyAlignment="1" applyProtection="1">
      <alignment horizontal="right"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64" fontId="1" fillId="0" borderId="0" xfId="0" applyNumberFormat="1" applyFont="1" applyAlignment="1" applyProtection="1">
      <alignment vertical="center"/>
      <protection hidden="1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 applyProtection="1">
      <alignment vertical="center" wrapText="1"/>
      <protection locked="0"/>
    </xf>
    <xf numFmtId="0" fontId="3" fillId="0" borderId="6" xfId="0" applyFont="1" applyBorder="1" applyAlignment="1">
      <alignment vertical="center" wrapText="1"/>
    </xf>
    <xf numFmtId="0" fontId="6" fillId="0" borderId="6" xfId="0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vertical="center"/>
      <protection hidden="1"/>
    </xf>
    <xf numFmtId="0" fontId="3" fillId="0" borderId="6" xfId="0" applyFont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 wrapText="1"/>
      <protection hidden="1"/>
    </xf>
    <xf numFmtId="0" fontId="6" fillId="0" borderId="6" xfId="0" applyFont="1" applyBorder="1" applyAlignment="1" applyProtection="1">
      <alignment vertical="center" wrapText="1"/>
      <protection hidden="1"/>
    </xf>
    <xf numFmtId="0" fontId="14" fillId="0" borderId="0" xfId="0" applyFont="1"/>
    <xf numFmtId="0" fontId="2" fillId="0" borderId="9" xfId="0" applyFont="1" applyBorder="1" applyAlignment="1" applyProtection="1">
      <alignment horizontal="center" vertical="center"/>
      <protection hidden="1"/>
    </xf>
    <xf numFmtId="49" fontId="2" fillId="0" borderId="9" xfId="0" applyNumberFormat="1" applyFont="1" applyBorder="1" applyAlignment="1" applyProtection="1">
      <alignment horizontal="center" vertical="center"/>
      <protection hidden="1"/>
    </xf>
    <xf numFmtId="49" fontId="5" fillId="0" borderId="9" xfId="0" applyNumberFormat="1" applyFont="1" applyBorder="1" applyAlignment="1" applyProtection="1">
      <alignment horizontal="center" vertical="center"/>
      <protection hidden="1"/>
    </xf>
    <xf numFmtId="164" fontId="1" fillId="0" borderId="5" xfId="0" applyNumberFormat="1" applyFont="1" applyBorder="1" applyAlignment="1" applyProtection="1">
      <alignment vertical="center"/>
      <protection hidden="1"/>
    </xf>
    <xf numFmtId="164" fontId="1" fillId="0" borderId="19" xfId="0" applyNumberFormat="1" applyFont="1" applyBorder="1" applyAlignment="1" applyProtection="1">
      <alignment vertical="center"/>
      <protection hidden="1"/>
    </xf>
    <xf numFmtId="4" fontId="6" fillId="0" borderId="7" xfId="0" applyNumberFormat="1" applyFont="1" applyBorder="1" applyAlignment="1" applyProtection="1">
      <alignment horizontal="right" vertical="center"/>
      <protection hidden="1"/>
    </xf>
    <xf numFmtId="4" fontId="6" fillId="0" borderId="8" xfId="0" applyNumberFormat="1" applyFont="1" applyBorder="1" applyAlignment="1" applyProtection="1">
      <alignment horizontal="right" vertical="center"/>
      <protection hidden="1"/>
    </xf>
    <xf numFmtId="4" fontId="6" fillId="0" borderId="9" xfId="0" applyNumberFormat="1" applyFont="1" applyBorder="1" applyAlignment="1" applyProtection="1">
      <alignment horizontal="right" vertical="center"/>
      <protection hidden="1"/>
    </xf>
    <xf numFmtId="4" fontId="6" fillId="0" borderId="6" xfId="0" applyNumberFormat="1" applyFont="1" applyBorder="1" applyAlignment="1" applyProtection="1">
      <alignment horizontal="right" vertical="center"/>
      <protection hidden="1"/>
    </xf>
    <xf numFmtId="4" fontId="3" fillId="0" borderId="7" xfId="0" applyNumberFormat="1" applyFont="1" applyBorder="1" applyAlignment="1" applyProtection="1">
      <alignment horizontal="right" vertical="center"/>
      <protection hidden="1"/>
    </xf>
    <xf numFmtId="4" fontId="6" fillId="2" borderId="7" xfId="0" applyNumberFormat="1" applyFont="1" applyFill="1" applyBorder="1" applyAlignment="1" applyProtection="1">
      <alignment horizontal="right" vertical="center"/>
      <protection hidden="1"/>
    </xf>
    <xf numFmtId="4" fontId="6" fillId="2" borderId="11" xfId="0" applyNumberFormat="1" applyFont="1" applyFill="1" applyBorder="1" applyAlignment="1" applyProtection="1">
      <alignment horizontal="right" vertical="center"/>
      <protection hidden="1"/>
    </xf>
    <xf numFmtId="4" fontId="6" fillId="2" borderId="9" xfId="0" applyNumberFormat="1" applyFont="1" applyFill="1" applyBorder="1" applyAlignment="1" applyProtection="1">
      <alignment horizontal="right" vertical="center"/>
      <protection hidden="1"/>
    </xf>
    <xf numFmtId="4" fontId="6" fillId="2" borderId="12" xfId="0" applyNumberFormat="1" applyFont="1" applyFill="1" applyBorder="1" applyAlignment="1" applyProtection="1">
      <alignment horizontal="right" vertical="center"/>
      <protection hidden="1"/>
    </xf>
    <xf numFmtId="4" fontId="3" fillId="2" borderId="10" xfId="0" applyNumberFormat="1" applyFont="1" applyFill="1" applyBorder="1" applyAlignment="1" applyProtection="1">
      <alignment horizontal="right" vertical="center"/>
      <protection hidden="1"/>
    </xf>
    <xf numFmtId="4" fontId="3" fillId="2" borderId="7" xfId="0" applyNumberFormat="1" applyFont="1" applyFill="1" applyBorder="1" applyAlignment="1" applyProtection="1">
      <alignment horizontal="right" vertical="center"/>
      <protection hidden="1"/>
    </xf>
    <xf numFmtId="4" fontId="6" fillId="0" borderId="7" xfId="0" applyNumberFormat="1" applyFont="1" applyBorder="1" applyAlignment="1" applyProtection="1">
      <alignment horizontal="right" vertical="center"/>
      <protection locked="0"/>
    </xf>
    <xf numFmtId="4" fontId="6" fillId="0" borderId="8" xfId="0" applyNumberFormat="1" applyFont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6" xfId="0" applyNumberFormat="1" applyFont="1" applyBorder="1" applyAlignment="1" applyProtection="1">
      <alignment horizontal="right" vertical="center"/>
      <protection locked="0"/>
    </xf>
    <xf numFmtId="4" fontId="6" fillId="0" borderId="11" xfId="0" applyNumberFormat="1" applyFont="1" applyBorder="1" applyAlignment="1" applyProtection="1">
      <alignment horizontal="right" vertical="center"/>
      <protection locked="0"/>
    </xf>
    <xf numFmtId="4" fontId="6" fillId="0" borderId="12" xfId="0" applyNumberFormat="1" applyFont="1" applyBorder="1" applyAlignment="1" applyProtection="1">
      <alignment horizontal="right" vertical="center"/>
      <protection hidden="1"/>
    </xf>
    <xf numFmtId="4" fontId="6" fillId="3" borderId="9" xfId="0" applyNumberFormat="1" applyFont="1" applyFill="1" applyBorder="1" applyAlignment="1" applyProtection="1">
      <alignment horizontal="right" vertical="center"/>
      <protection locked="0"/>
    </xf>
    <xf numFmtId="4" fontId="6" fillId="3" borderId="6" xfId="0" applyNumberFormat="1" applyFont="1" applyFill="1" applyBorder="1" applyAlignment="1" applyProtection="1">
      <alignment horizontal="right" vertical="center"/>
      <protection locked="0"/>
    </xf>
    <xf numFmtId="4" fontId="3" fillId="3" borderId="7" xfId="0" applyNumberFormat="1" applyFont="1" applyFill="1" applyBorder="1" applyAlignment="1" applyProtection="1">
      <alignment horizontal="right" vertical="center"/>
      <protection hidden="1"/>
    </xf>
    <xf numFmtId="4" fontId="6" fillId="3" borderId="8" xfId="0" applyNumberFormat="1" applyFont="1" applyFill="1" applyBorder="1" applyAlignment="1" applyProtection="1">
      <alignment horizontal="right" vertical="center"/>
      <protection locked="0"/>
    </xf>
    <xf numFmtId="4" fontId="6" fillId="3" borderId="11" xfId="0" applyNumberFormat="1" applyFont="1" applyFill="1" applyBorder="1" applyAlignment="1" applyProtection="1">
      <alignment horizontal="right" vertical="center"/>
      <protection locked="0"/>
    </xf>
    <xf numFmtId="4" fontId="6" fillId="3" borderId="12" xfId="0" applyNumberFormat="1" applyFont="1" applyFill="1" applyBorder="1" applyAlignment="1" applyProtection="1">
      <alignment horizontal="right" vertical="center"/>
      <protection hidden="1"/>
    </xf>
    <xf numFmtId="4" fontId="6" fillId="3" borderId="7" xfId="0" applyNumberFormat="1" applyFont="1" applyFill="1" applyBorder="1" applyAlignment="1" applyProtection="1">
      <alignment horizontal="right" vertical="center"/>
      <protection locked="0"/>
    </xf>
    <xf numFmtId="4" fontId="6" fillId="2" borderId="8" xfId="0" applyNumberFormat="1" applyFont="1" applyFill="1" applyBorder="1" applyAlignment="1" applyProtection="1">
      <alignment horizontal="right" vertical="center"/>
      <protection hidden="1"/>
    </xf>
    <xf numFmtId="4" fontId="6" fillId="2" borderId="6" xfId="0" applyNumberFormat="1" applyFont="1" applyFill="1" applyBorder="1" applyAlignment="1" applyProtection="1">
      <alignment horizontal="right" vertical="center"/>
      <protection hidden="1"/>
    </xf>
    <xf numFmtId="4" fontId="6" fillId="3" borderId="12" xfId="0" applyNumberFormat="1" applyFont="1" applyFill="1" applyBorder="1" applyAlignment="1" applyProtection="1">
      <alignment horizontal="right" vertical="center"/>
      <protection locked="0"/>
    </xf>
    <xf numFmtId="4" fontId="3" fillId="3" borderId="10" xfId="0" applyNumberFormat="1" applyFont="1" applyFill="1" applyBorder="1" applyAlignment="1" applyProtection="1">
      <alignment horizontal="right" vertical="center"/>
      <protection hidden="1"/>
    </xf>
    <xf numFmtId="4" fontId="3" fillId="2" borderId="10" xfId="0" applyNumberFormat="1" applyFont="1" applyFill="1" applyBorder="1" applyAlignment="1" applyProtection="1">
      <alignment horizontal="right" vertical="center"/>
      <protection locked="0"/>
    </xf>
    <xf numFmtId="4" fontId="3" fillId="2" borderId="11" xfId="0" applyNumberFormat="1" applyFont="1" applyFill="1" applyBorder="1" applyAlignment="1" applyProtection="1">
      <alignment horizontal="right" vertical="center"/>
      <protection locked="0"/>
    </xf>
    <xf numFmtId="4" fontId="3" fillId="2" borderId="9" xfId="0" applyNumberFormat="1" applyFont="1" applyFill="1" applyBorder="1" applyAlignment="1" applyProtection="1">
      <alignment horizontal="right" vertical="center"/>
      <protection locked="0"/>
    </xf>
    <xf numFmtId="4" fontId="3" fillId="2" borderId="12" xfId="0" applyNumberFormat="1" applyFont="1" applyFill="1" applyBorder="1" applyAlignment="1" applyProtection="1">
      <alignment horizontal="right" vertical="center"/>
      <protection locked="0"/>
    </xf>
    <xf numFmtId="4" fontId="3" fillId="2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10" xfId="0" applyNumberFormat="1" applyFont="1" applyBorder="1" applyAlignment="1" applyProtection="1">
      <alignment horizontal="right" vertical="center"/>
      <protection locked="0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" fontId="3" fillId="0" borderId="12" xfId="0" applyNumberFormat="1" applyFont="1" applyBorder="1" applyAlignment="1" applyProtection="1">
      <alignment horizontal="right" vertical="center"/>
      <protection hidden="1"/>
    </xf>
    <xf numFmtId="4" fontId="6" fillId="3" borderId="6" xfId="0" applyNumberFormat="1" applyFont="1" applyFill="1" applyBorder="1" applyAlignment="1" applyProtection="1">
      <alignment horizontal="right" vertical="center"/>
      <protection hidden="1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4" fontId="3" fillId="0" borderId="6" xfId="0" applyNumberFormat="1" applyFont="1" applyBorder="1" applyAlignment="1" applyProtection="1">
      <alignment horizontal="right" vertical="center"/>
      <protection hidden="1"/>
    </xf>
    <xf numFmtId="4" fontId="3" fillId="2" borderId="8" xfId="0" applyNumberFormat="1" applyFont="1" applyFill="1" applyBorder="1" applyAlignment="1" applyProtection="1">
      <alignment horizontal="right" vertical="center"/>
      <protection locked="0"/>
    </xf>
    <xf numFmtId="4" fontId="3" fillId="2" borderId="6" xfId="0" applyNumberFormat="1" applyFont="1" applyFill="1" applyBorder="1" applyAlignment="1" applyProtection="1">
      <alignment horizontal="right" vertical="center"/>
      <protection locked="0"/>
    </xf>
    <xf numFmtId="4" fontId="3" fillId="2" borderId="8" xfId="0" applyNumberFormat="1" applyFont="1" applyFill="1" applyBorder="1" applyAlignment="1" applyProtection="1">
      <alignment horizontal="right" vertical="center"/>
      <protection hidden="1"/>
    </xf>
    <xf numFmtId="4" fontId="3" fillId="2" borderId="9" xfId="0" applyNumberFormat="1" applyFont="1" applyFill="1" applyBorder="1" applyAlignment="1" applyProtection="1">
      <alignment horizontal="right" vertical="center"/>
      <protection hidden="1"/>
    </xf>
    <xf numFmtId="4" fontId="3" fillId="2" borderId="6" xfId="0" applyNumberFormat="1" applyFont="1" applyFill="1" applyBorder="1" applyAlignment="1" applyProtection="1">
      <alignment horizontal="right" vertical="center"/>
      <protection hidden="1"/>
    </xf>
    <xf numFmtId="4" fontId="3" fillId="0" borderId="8" xfId="0" applyNumberFormat="1" applyFont="1" applyBorder="1" applyAlignment="1" applyProtection="1">
      <alignment horizontal="right" vertical="center"/>
      <protection hidden="1"/>
    </xf>
    <xf numFmtId="4" fontId="3" fillId="0" borderId="9" xfId="0" applyNumberFormat="1" applyFont="1" applyBorder="1" applyAlignment="1" applyProtection="1">
      <alignment horizontal="right" vertical="center"/>
      <protection hidden="1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hidden="1"/>
    </xf>
    <xf numFmtId="0" fontId="15" fillId="0" borderId="0" xfId="0" applyFont="1"/>
    <xf numFmtId="0" fontId="3" fillId="2" borderId="6" xfId="0" applyFont="1" applyFill="1" applyBorder="1" applyAlignment="1">
      <alignment vertical="center" wrapText="1"/>
    </xf>
    <xf numFmtId="4" fontId="5" fillId="0" borderId="0" xfId="0" applyNumberFormat="1" applyFont="1" applyAlignment="1" applyProtection="1">
      <alignment vertical="center"/>
      <protection hidden="1"/>
    </xf>
    <xf numFmtId="49" fontId="5" fillId="2" borderId="9" xfId="0" applyNumberFormat="1" applyFont="1" applyFill="1" applyBorder="1" applyAlignment="1" applyProtection="1">
      <alignment horizontal="center" vertical="center"/>
      <protection hidden="1"/>
    </xf>
    <xf numFmtId="2" fontId="1" fillId="0" borderId="0" xfId="0" applyNumberFormat="1" applyFont="1" applyAlignment="1" applyProtection="1">
      <alignment vertical="center"/>
      <protection hidden="1"/>
    </xf>
    <xf numFmtId="2" fontId="2" fillId="0" borderId="9" xfId="0" applyNumberFormat="1" applyFont="1" applyBorder="1" applyAlignment="1" applyProtection="1">
      <alignment horizontal="center" vertical="center"/>
      <protection hidden="1"/>
    </xf>
    <xf numFmtId="4" fontId="5" fillId="2" borderId="11" xfId="0" applyNumberFormat="1" applyFont="1" applyFill="1" applyBorder="1" applyAlignment="1" applyProtection="1">
      <alignment horizontal="right" vertical="center"/>
      <protection hidden="1"/>
    </xf>
    <xf numFmtId="4" fontId="5" fillId="2" borderId="9" xfId="0" applyNumberFormat="1" applyFont="1" applyFill="1" applyBorder="1" applyAlignment="1" applyProtection="1">
      <alignment horizontal="right" vertical="center"/>
      <protection hidden="1"/>
    </xf>
    <xf numFmtId="4" fontId="5" fillId="2" borderId="12" xfId="0" applyNumberFormat="1" applyFont="1" applyFill="1" applyBorder="1" applyAlignment="1" applyProtection="1">
      <alignment horizontal="right" vertical="center"/>
      <protection hidden="1"/>
    </xf>
    <xf numFmtId="0" fontId="21" fillId="0" borderId="0" xfId="0" applyFont="1"/>
    <xf numFmtId="4" fontId="21" fillId="0" borderId="0" xfId="0" applyNumberFormat="1" applyFont="1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 applyProtection="1">
      <alignment horizontal="left" vertical="center"/>
      <protection hidden="1"/>
    </xf>
    <xf numFmtId="2" fontId="2" fillId="0" borderId="0" xfId="0" applyNumberFormat="1" applyFont="1" applyAlignment="1" applyProtection="1">
      <alignment horizontal="left" vertical="center"/>
      <protection hidden="1"/>
    </xf>
    <xf numFmtId="2" fontId="2" fillId="3" borderId="0" xfId="0" applyNumberFormat="1" applyFont="1" applyFill="1" applyAlignment="1" applyProtection="1">
      <alignment horizontal="left" vertical="center"/>
      <protection hidden="1"/>
    </xf>
    <xf numFmtId="2" fontId="5" fillId="0" borderId="0" xfId="0" applyNumberFormat="1" applyFont="1" applyAlignment="1" applyProtection="1">
      <alignment horizontal="left" vertical="center"/>
      <protection hidden="1"/>
    </xf>
    <xf numFmtId="2" fontId="1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2" fontId="1" fillId="0" borderId="0" xfId="0" applyNumberFormat="1" applyFont="1" applyAlignment="1" applyProtection="1">
      <alignment horizontal="left" vertical="center" wrapText="1"/>
      <protection hidden="1"/>
    </xf>
    <xf numFmtId="2" fontId="4" fillId="0" borderId="0" xfId="0" applyNumberFormat="1" applyFont="1" applyAlignment="1" applyProtection="1">
      <alignment horizontal="left" vertical="center"/>
      <protection hidden="1"/>
    </xf>
    <xf numFmtId="2" fontId="4" fillId="3" borderId="0" xfId="0" applyNumberFormat="1" applyFont="1" applyFill="1" applyAlignment="1" applyProtection="1">
      <alignment vertical="center"/>
      <protection hidden="1"/>
    </xf>
    <xf numFmtId="2" fontId="3" fillId="0" borderId="9" xfId="0" applyNumberFormat="1" applyFont="1" applyBorder="1" applyAlignment="1" applyProtection="1">
      <alignment vertical="center"/>
      <protection hidden="1"/>
    </xf>
    <xf numFmtId="4" fontId="3" fillId="0" borderId="9" xfId="0" applyNumberFormat="1" applyFont="1" applyBorder="1" applyAlignment="1" applyProtection="1">
      <alignment vertical="center"/>
      <protection hidden="1"/>
    </xf>
    <xf numFmtId="4" fontId="1" fillId="0" borderId="9" xfId="0" applyNumberFormat="1" applyFont="1" applyBorder="1" applyAlignment="1" applyProtection="1">
      <alignment vertical="center"/>
      <protection hidden="1"/>
    </xf>
    <xf numFmtId="4" fontId="3" fillId="2" borderId="11" xfId="0" applyNumberFormat="1" applyFont="1" applyFill="1" applyBorder="1" applyAlignment="1" applyProtection="1">
      <alignment horizontal="right" vertical="center"/>
      <protection hidden="1"/>
    </xf>
    <xf numFmtId="4" fontId="3" fillId="2" borderId="12" xfId="0" applyNumberFormat="1" applyFont="1" applyFill="1" applyBorder="1" applyAlignment="1" applyProtection="1">
      <alignment horizontal="right"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4" fontId="3" fillId="2" borderId="9" xfId="0" applyNumberFormat="1" applyFont="1" applyFill="1" applyBorder="1" applyAlignment="1" applyProtection="1">
      <alignment vertical="center"/>
      <protection hidden="1"/>
    </xf>
    <xf numFmtId="49" fontId="2" fillId="2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center" vertical="center"/>
      <protection hidden="1"/>
    </xf>
    <xf numFmtId="2" fontId="3" fillId="2" borderId="9" xfId="0" applyNumberFormat="1" applyFont="1" applyFill="1" applyBorder="1" applyAlignment="1" applyProtection="1">
      <alignment vertical="center"/>
      <protection hidden="1"/>
    </xf>
    <xf numFmtId="4" fontId="6" fillId="0" borderId="12" xfId="0" applyNumberFormat="1" applyFont="1" applyBorder="1" applyAlignment="1" applyProtection="1">
      <alignment horizontal="right" vertical="center"/>
      <protection locked="0"/>
    </xf>
    <xf numFmtId="0" fontId="24" fillId="0" borderId="0" xfId="0" applyFont="1"/>
    <xf numFmtId="0" fontId="27" fillId="0" borderId="0" xfId="0" applyFont="1"/>
    <xf numFmtId="0" fontId="22" fillId="0" borderId="0" xfId="0" applyFont="1"/>
    <xf numFmtId="0" fontId="3" fillId="0" borderId="9" xfId="0" applyFont="1" applyBorder="1" applyAlignment="1" applyProtection="1">
      <alignment vertical="center"/>
      <protection hidden="1"/>
    </xf>
    <xf numFmtId="0" fontId="4" fillId="0" borderId="9" xfId="0" applyFont="1" applyBorder="1" applyAlignment="1" applyProtection="1">
      <alignment vertical="center"/>
      <protection hidden="1"/>
    </xf>
    <xf numFmtId="164" fontId="4" fillId="0" borderId="9" xfId="0" applyNumberFormat="1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21" fillId="0" borderId="9" xfId="0" applyFont="1" applyBorder="1"/>
    <xf numFmtId="4" fontId="21" fillId="0" borderId="9" xfId="0" applyNumberFormat="1" applyFont="1" applyBorder="1"/>
    <xf numFmtId="4" fontId="0" fillId="0" borderId="9" xfId="0" applyNumberFormat="1" applyBorder="1"/>
    <xf numFmtId="4" fontId="1" fillId="0" borderId="9" xfId="0" applyNumberFormat="1" applyFont="1" applyBorder="1"/>
    <xf numFmtId="0" fontId="24" fillId="0" borderId="9" xfId="0" applyFont="1" applyBorder="1"/>
    <xf numFmtId="0" fontId="26" fillId="0" borderId="9" xfId="0" applyFont="1" applyBorder="1"/>
    <xf numFmtId="0" fontId="27" fillId="0" borderId="9" xfId="0" applyFont="1" applyBorder="1"/>
    <xf numFmtId="4" fontId="27" fillId="0" borderId="9" xfId="0" applyNumberFormat="1" applyFont="1" applyBorder="1"/>
    <xf numFmtId="4" fontId="22" fillId="0" borderId="9" xfId="0" applyNumberFormat="1" applyFont="1" applyBorder="1"/>
    <xf numFmtId="4" fontId="4" fillId="0" borderId="9" xfId="0" applyNumberFormat="1" applyFont="1" applyBorder="1"/>
    <xf numFmtId="49" fontId="2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6" fillId="0" borderId="19" xfId="0" applyNumberFormat="1" applyFont="1" applyBorder="1" applyAlignment="1" applyProtection="1">
      <alignment horizontal="right" vertical="center"/>
      <protection locked="0"/>
    </xf>
    <xf numFmtId="4" fontId="3" fillId="0" borderId="19" xfId="0" applyNumberFormat="1" applyFont="1" applyBorder="1" applyAlignment="1" applyProtection="1">
      <alignment horizontal="right" vertical="center"/>
      <protection hidden="1"/>
    </xf>
    <xf numFmtId="4" fontId="3" fillId="0" borderId="0" xfId="0" applyNumberFormat="1" applyFont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vertical="center"/>
      <protection hidden="1"/>
    </xf>
    <xf numFmtId="0" fontId="1" fillId="3" borderId="0" xfId="0" applyFont="1" applyFill="1" applyAlignment="1" applyProtection="1">
      <alignment vertical="center" wrapText="1"/>
      <protection hidden="1"/>
    </xf>
    <xf numFmtId="4" fontId="1" fillId="3" borderId="0" xfId="0" applyNumberFormat="1" applyFont="1" applyFill="1" applyAlignment="1" applyProtection="1">
      <alignment vertical="center" wrapText="1"/>
      <protection hidden="1"/>
    </xf>
    <xf numFmtId="2" fontId="3" fillId="3" borderId="0" xfId="0" applyNumberFormat="1" applyFont="1" applyFill="1" applyAlignment="1" applyProtection="1">
      <alignment horizontal="left" vertical="center" wrapText="1"/>
      <protection hidden="1"/>
    </xf>
    <xf numFmtId="0" fontId="23" fillId="0" borderId="0" xfId="0" applyFont="1"/>
    <xf numFmtId="4" fontId="6" fillId="0" borderId="9" xfId="0" applyNumberFormat="1" applyFont="1" applyBorder="1" applyAlignment="1" applyProtection="1">
      <alignment vertical="center"/>
      <protection hidden="1"/>
    </xf>
    <xf numFmtId="2" fontId="6" fillId="0" borderId="9" xfId="0" applyNumberFormat="1" applyFont="1" applyBorder="1" applyAlignment="1" applyProtection="1">
      <alignment horizontal="right" vertical="center"/>
      <protection hidden="1"/>
    </xf>
    <xf numFmtId="2" fontId="6" fillId="0" borderId="9" xfId="0" applyNumberFormat="1" applyFont="1" applyBorder="1" applyAlignment="1" applyProtection="1">
      <alignment vertical="center"/>
      <protection hidden="1"/>
    </xf>
    <xf numFmtId="2" fontId="6" fillId="0" borderId="0" xfId="0" applyNumberFormat="1" applyFont="1" applyAlignment="1" applyProtection="1">
      <alignment vertical="center"/>
      <protection hidden="1"/>
    </xf>
    <xf numFmtId="0" fontId="4" fillId="0" borderId="0" xfId="0" applyFont="1"/>
    <xf numFmtId="4" fontId="6" fillId="2" borderId="9" xfId="0" applyNumberFormat="1" applyFont="1" applyFill="1" applyBorder="1" applyAlignment="1" applyProtection="1">
      <alignment vertical="center"/>
      <protection hidden="1"/>
    </xf>
    <xf numFmtId="0" fontId="3" fillId="2" borderId="9" xfId="0" applyFont="1" applyFill="1" applyBorder="1" applyAlignment="1" applyProtection="1">
      <alignment vertical="center"/>
      <protection hidden="1"/>
    </xf>
    <xf numFmtId="2" fontId="6" fillId="2" borderId="9" xfId="0" applyNumberFormat="1" applyFont="1" applyFill="1" applyBorder="1" applyAlignment="1" applyProtection="1">
      <alignment vertical="center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4" fontId="4" fillId="2" borderId="9" xfId="0" applyNumberFormat="1" applyFont="1" applyFill="1" applyBorder="1" applyAlignment="1" applyProtection="1">
      <alignment vertical="center"/>
      <protection hidden="1"/>
    </xf>
    <xf numFmtId="4" fontId="4" fillId="2" borderId="9" xfId="0" applyNumberFormat="1" applyFont="1" applyFill="1" applyBorder="1"/>
    <xf numFmtId="4" fontId="1" fillId="2" borderId="9" xfId="0" applyNumberFormat="1" applyFont="1" applyFill="1" applyBorder="1" applyAlignment="1" applyProtection="1">
      <alignment vertical="center"/>
      <protection hidden="1"/>
    </xf>
    <xf numFmtId="4" fontId="1" fillId="2" borderId="9" xfId="0" applyNumberFormat="1" applyFont="1" applyFill="1" applyBorder="1"/>
    <xf numFmtId="4" fontId="21" fillId="2" borderId="9" xfId="0" applyNumberFormat="1" applyFont="1" applyFill="1" applyBorder="1"/>
    <xf numFmtId="4" fontId="27" fillId="2" borderId="9" xfId="0" applyNumberFormat="1" applyFont="1" applyFill="1" applyBorder="1"/>
    <xf numFmtId="0" fontId="3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6" fillId="0" borderId="0" xfId="0" applyFont="1"/>
    <xf numFmtId="4" fontId="28" fillId="0" borderId="0" xfId="0" applyNumberFormat="1" applyFont="1" applyAlignment="1" applyProtection="1">
      <alignment vertical="center"/>
      <protection hidden="1"/>
    </xf>
    <xf numFmtId="2" fontId="29" fillId="0" borderId="0" xfId="0" applyNumberFormat="1" applyFont="1" applyAlignment="1" applyProtection="1">
      <alignment vertical="center"/>
      <protection hidden="1"/>
    </xf>
    <xf numFmtId="2" fontId="28" fillId="0" borderId="0" xfId="0" applyNumberFormat="1" applyFont="1" applyAlignment="1" applyProtection="1">
      <alignment vertical="center"/>
      <protection hidden="1"/>
    </xf>
    <xf numFmtId="4" fontId="5" fillId="2" borderId="8" xfId="0" applyNumberFormat="1" applyFont="1" applyFill="1" applyBorder="1" applyAlignment="1" applyProtection="1">
      <alignment horizontal="right" vertical="center"/>
      <protection hidden="1"/>
    </xf>
    <xf numFmtId="4" fontId="5" fillId="2" borderId="6" xfId="0" applyNumberFormat="1" applyFont="1" applyFill="1" applyBorder="1" applyAlignment="1" applyProtection="1">
      <alignment horizontal="right" vertical="center"/>
      <protection hidden="1"/>
    </xf>
    <xf numFmtId="0" fontId="3" fillId="0" borderId="6" xfId="0" applyFont="1" applyBorder="1" applyAlignment="1" applyProtection="1">
      <alignment vertical="center"/>
      <protection hidden="1"/>
    </xf>
    <xf numFmtId="4" fontId="3" fillId="0" borderId="10" xfId="0" applyNumberFormat="1" applyFont="1" applyBorder="1" applyAlignment="1" applyProtection="1">
      <alignment horizontal="right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49" fontId="1" fillId="0" borderId="9" xfId="0" applyNumberFormat="1" applyFont="1" applyBorder="1" applyAlignment="1" applyProtection="1">
      <alignment horizontal="center" vertical="center"/>
      <protection hidden="1"/>
    </xf>
    <xf numFmtId="2" fontId="1" fillId="0" borderId="9" xfId="0" applyNumberFormat="1" applyFont="1" applyBorder="1" applyAlignment="1" applyProtection="1">
      <alignment horizontal="center" vertical="center"/>
      <protection hidden="1"/>
    </xf>
    <xf numFmtId="49" fontId="4" fillId="0" borderId="9" xfId="0" applyNumberFormat="1" applyFont="1" applyBorder="1" applyAlignment="1" applyProtection="1">
      <alignment horizontal="center" vertical="center"/>
      <protection hidden="1"/>
    </xf>
    <xf numFmtId="49" fontId="4" fillId="2" borderId="9" xfId="0" applyNumberFormat="1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14" fillId="0" borderId="18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  <protection hidden="1"/>
    </xf>
    <xf numFmtId="0" fontId="16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Alignment="1">
      <alignment vertical="center" wrapText="1"/>
    </xf>
    <xf numFmtId="1" fontId="4" fillId="0" borderId="13" xfId="0" applyNumberFormat="1" applyFont="1" applyBorder="1" applyAlignment="1" applyProtection="1">
      <alignment horizontal="center" vertical="center" wrapText="1"/>
      <protection hidden="1"/>
    </xf>
    <xf numFmtId="0" fontId="14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14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hidden="1"/>
    </xf>
    <xf numFmtId="0" fontId="5" fillId="0" borderId="22" xfId="0" applyFont="1" applyBorder="1" applyAlignment="1" applyProtection="1">
      <alignment horizontal="center" vertical="center"/>
      <protection hidden="1"/>
    </xf>
    <xf numFmtId="0" fontId="15" fillId="4" borderId="0" xfId="0" applyFont="1" applyFill="1" applyAlignment="1">
      <alignment horizontal="center" wrapText="1"/>
    </xf>
    <xf numFmtId="0" fontId="24" fillId="0" borderId="0" xfId="0" applyFont="1" applyAlignment="1">
      <alignment horizontal="left"/>
    </xf>
    <xf numFmtId="0" fontId="3" fillId="0" borderId="20" xfId="0" applyFont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 applyProtection="1">
      <alignment horizontal="center" vertical="center" wrapText="1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2" borderId="20" xfId="0" applyFont="1" applyFill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10" xfId="0" applyFont="1" applyFill="1" applyBorder="1" applyAlignment="1" applyProtection="1">
      <alignment horizontal="center" vertical="center" wrapText="1"/>
      <protection hidden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4A277-ADB2-473C-8C37-BFDBE92D7FB8}">
  <dimension ref="A1:Z343"/>
  <sheetViews>
    <sheetView tabSelected="1" zoomScale="124" zoomScaleNormal="124" workbookViewId="0">
      <selection activeCell="K10" sqref="K10"/>
    </sheetView>
  </sheetViews>
  <sheetFormatPr defaultRowHeight="15" x14ac:dyDescent="0.25"/>
  <cols>
    <col min="1" max="1" width="6.5703125" customWidth="1"/>
    <col min="2" max="2" width="31.85546875" customWidth="1"/>
    <col min="3" max="3" width="8.5703125" customWidth="1"/>
    <col min="4" max="4" width="7.140625" customWidth="1"/>
    <col min="5" max="5" width="6.7109375" customWidth="1"/>
    <col min="6" max="6" width="8.7109375" customWidth="1"/>
    <col min="7" max="7" width="8" customWidth="1"/>
    <col min="8" max="9" width="8.85546875" customWidth="1"/>
    <col min="10" max="11" width="8.28515625" customWidth="1"/>
    <col min="12" max="13" width="8.42578125" customWidth="1"/>
    <col min="14" max="14" width="6.85546875" customWidth="1"/>
    <col min="15" max="15" width="8.28515625" customWidth="1"/>
    <col min="16" max="16" width="8.7109375" customWidth="1"/>
    <col min="17" max="17" width="8.42578125" customWidth="1"/>
    <col min="18" max="18" width="8.5703125" customWidth="1"/>
    <col min="19" max="19" width="9" style="30" customWidth="1"/>
    <col min="20" max="20" width="6.5703125" customWidth="1"/>
    <col min="21" max="21" width="8.85546875" customWidth="1"/>
    <col min="22" max="22" width="7" customWidth="1"/>
  </cols>
  <sheetData>
    <row r="1" spans="1:19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89"/>
      <c r="P1" s="89" t="s">
        <v>491</v>
      </c>
      <c r="Q1" s="89"/>
      <c r="R1" s="89"/>
    </row>
    <row r="2" spans="1:19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89"/>
      <c r="P2" s="89" t="s">
        <v>492</v>
      </c>
      <c r="Q2" s="89"/>
      <c r="R2" s="89"/>
    </row>
    <row r="3" spans="1:19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89"/>
      <c r="P3" s="89" t="s">
        <v>432</v>
      </c>
      <c r="Q3" s="89"/>
      <c r="R3" s="89"/>
    </row>
    <row r="4" spans="1:19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89"/>
      <c r="O4" s="89"/>
      <c r="P4" s="89"/>
      <c r="Q4" s="89"/>
      <c r="R4" s="89"/>
    </row>
    <row r="5" spans="1:19" s="1" customFormat="1" ht="18" customHeight="1" x14ac:dyDescent="0.25">
      <c r="A5" s="186" t="s">
        <v>316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</row>
    <row r="6" spans="1:19" s="1" customFormat="1" ht="12.75" customHeight="1" x14ac:dyDescent="0.25">
      <c r="A6" s="188" t="s">
        <v>433</v>
      </c>
      <c r="B6" s="188"/>
      <c r="C6" s="188"/>
      <c r="D6" s="188"/>
      <c r="E6" s="188"/>
      <c r="F6" s="188"/>
      <c r="G6" s="188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</row>
    <row r="7" spans="1:19" s="1" customFormat="1" ht="15" customHeight="1" thickBot="1" x14ac:dyDescent="0.3">
      <c r="C7" s="170">
        <f>+C10-C164</f>
        <v>0</v>
      </c>
      <c r="D7" s="170">
        <f>+D10-D164</f>
        <v>0</v>
      </c>
      <c r="E7" s="170">
        <f>+E10-E164</f>
        <v>0</v>
      </c>
      <c r="F7" s="170">
        <f>+F10-F164</f>
        <v>0</v>
      </c>
      <c r="G7" s="170">
        <f>+G10-G164</f>
        <v>0</v>
      </c>
      <c r="H7" s="170">
        <f>+SUM(D7:G7)</f>
        <v>0</v>
      </c>
      <c r="I7" s="170">
        <f>+I10-I164</f>
        <v>0</v>
      </c>
      <c r="J7" s="170">
        <f>+J10-J164</f>
        <v>0</v>
      </c>
      <c r="K7" s="170">
        <f>+K10-K164</f>
        <v>0</v>
      </c>
      <c r="L7" s="170">
        <f>+L10-L164</f>
        <v>0</v>
      </c>
      <c r="M7" s="170">
        <f>+SUM(I7:L7)</f>
        <v>0</v>
      </c>
      <c r="N7" s="170">
        <f>+N10-N164</f>
        <v>0</v>
      </c>
      <c r="O7" s="170">
        <f>+O10-O164</f>
        <v>0</v>
      </c>
      <c r="P7" s="170">
        <f>+P10-P164</f>
        <v>0</v>
      </c>
      <c r="Q7" s="170">
        <f>+Q10-Q164</f>
        <v>0</v>
      </c>
      <c r="R7" s="170">
        <f>+SUM(N7:Q7)</f>
        <v>0</v>
      </c>
      <c r="S7" s="91" t="s">
        <v>495</v>
      </c>
    </row>
    <row r="8" spans="1:19" s="1" customFormat="1" ht="21.95" customHeight="1" x14ac:dyDescent="0.25">
      <c r="A8" s="184" t="s">
        <v>0</v>
      </c>
      <c r="B8" s="192" t="s">
        <v>394</v>
      </c>
      <c r="C8" s="190" t="s">
        <v>354</v>
      </c>
      <c r="D8" s="3"/>
      <c r="E8" s="4">
        <v>2022</v>
      </c>
      <c r="F8" s="3" t="s">
        <v>1</v>
      </c>
      <c r="G8" s="5"/>
      <c r="H8" s="194" t="s">
        <v>429</v>
      </c>
      <c r="I8" s="6"/>
      <c r="J8" s="4">
        <f>E8+1</f>
        <v>2023</v>
      </c>
      <c r="K8" s="3" t="s">
        <v>3</v>
      </c>
      <c r="L8" s="5"/>
      <c r="M8" s="194" t="s">
        <v>430</v>
      </c>
      <c r="N8" s="6"/>
      <c r="O8" s="4">
        <f>J8+1</f>
        <v>2024</v>
      </c>
      <c r="P8" s="3" t="s">
        <v>3</v>
      </c>
      <c r="Q8" s="5"/>
      <c r="R8" s="7" t="s">
        <v>2</v>
      </c>
      <c r="S8" s="182" t="s">
        <v>395</v>
      </c>
    </row>
    <row r="9" spans="1:19" s="1" customFormat="1" ht="19.350000000000001" customHeight="1" x14ac:dyDescent="0.25">
      <c r="A9" s="185"/>
      <c r="B9" s="193"/>
      <c r="C9" s="191"/>
      <c r="D9" s="9" t="s">
        <v>4</v>
      </c>
      <c r="E9" s="10" t="s">
        <v>5</v>
      </c>
      <c r="F9" s="10" t="s">
        <v>6</v>
      </c>
      <c r="G9" s="8" t="s">
        <v>7</v>
      </c>
      <c r="H9" s="191"/>
      <c r="I9" s="9" t="s">
        <v>4</v>
      </c>
      <c r="J9" s="10" t="s">
        <v>5</v>
      </c>
      <c r="K9" s="10" t="s">
        <v>6</v>
      </c>
      <c r="L9" s="8" t="s">
        <v>7</v>
      </c>
      <c r="M9" s="191"/>
      <c r="N9" s="9" t="s">
        <v>4</v>
      </c>
      <c r="O9" s="10" t="s">
        <v>5</v>
      </c>
      <c r="P9" s="10" t="s">
        <v>6</v>
      </c>
      <c r="Q9" s="8" t="s">
        <v>7</v>
      </c>
      <c r="R9" s="11">
        <v>2024</v>
      </c>
      <c r="S9" s="183"/>
    </row>
    <row r="10" spans="1:19" s="1" customFormat="1" ht="26.1" customHeight="1" x14ac:dyDescent="0.25">
      <c r="A10" s="129" t="s">
        <v>8</v>
      </c>
      <c r="B10" s="23" t="s">
        <v>9</v>
      </c>
      <c r="C10" s="13">
        <f>+C12+C13+C20+C27+C162</f>
        <v>1907.4010099999998</v>
      </c>
      <c r="D10" s="95">
        <f>+D12+D13+D20+D27+D162</f>
        <v>354.51400000000001</v>
      </c>
      <c r="E10" s="96">
        <f>+E12+E13+E20+E27+E162</f>
        <v>849.82500000000005</v>
      </c>
      <c r="F10" s="96">
        <f>+F12+F13+F20+F27+F162</f>
        <v>1472.32</v>
      </c>
      <c r="G10" s="97">
        <f>+G12+G13+G20+G27+G162</f>
        <v>2208.37</v>
      </c>
      <c r="H10" s="13">
        <f t="shared" ref="H10:H16" si="0">+SUM(D10:G10)</f>
        <v>4885.0289999999995</v>
      </c>
      <c r="I10" s="95">
        <f>+I12+I13+I20+I27+I162</f>
        <v>1147.46</v>
      </c>
      <c r="J10" s="96">
        <f>+J12+J13+J20+J27+J162</f>
        <v>1456.35</v>
      </c>
      <c r="K10" s="96">
        <f>+K12+K13+K20+K27+K162</f>
        <v>1844.75</v>
      </c>
      <c r="L10" s="97">
        <f>+L12+L13+L20+L27+L162</f>
        <v>1059.3699999999999</v>
      </c>
      <c r="M10" s="13">
        <f t="shared" ref="M10:M17" si="1">+SUM(I10:L10)</f>
        <v>5507.9299999999994</v>
      </c>
      <c r="N10" s="95">
        <f>+N12+N13+N20+N27+N162</f>
        <v>932</v>
      </c>
      <c r="O10" s="96">
        <f>+O12+O13+O20+O27+O162</f>
        <v>1047</v>
      </c>
      <c r="P10" s="96">
        <f>+P12+P13+P20+P27+P162</f>
        <v>1117</v>
      </c>
      <c r="Q10" s="97">
        <f>+Q12+Q13+Q20+Q27+Q162</f>
        <v>1160.97</v>
      </c>
      <c r="R10" s="12">
        <f t="shared" ref="R10:R16" si="2">+SUM(N10:Q10)</f>
        <v>4256.97</v>
      </c>
      <c r="S10" s="13">
        <f t="shared" ref="S10:S16" si="3">+H10+M10+R10</f>
        <v>14649.929</v>
      </c>
    </row>
    <row r="11" spans="1:19" s="1" customFormat="1" ht="15" customHeight="1" x14ac:dyDescent="0.25">
      <c r="A11" s="129"/>
      <c r="B11" s="23"/>
      <c r="C11" s="13"/>
      <c r="D11" s="173"/>
      <c r="E11" s="96"/>
      <c r="F11" s="96"/>
      <c r="G11" s="174"/>
      <c r="H11" s="13"/>
      <c r="I11" s="173"/>
      <c r="J11" s="96"/>
      <c r="K11" s="96"/>
      <c r="L11" s="174"/>
      <c r="M11" s="13"/>
      <c r="N11" s="173"/>
      <c r="O11" s="96"/>
      <c r="P11" s="96"/>
      <c r="Q11" s="174"/>
      <c r="R11" s="12"/>
      <c r="S11" s="13"/>
    </row>
    <row r="12" spans="1:19" s="1" customFormat="1" ht="32.1" customHeight="1" x14ac:dyDescent="0.25">
      <c r="A12" s="177" t="s">
        <v>10</v>
      </c>
      <c r="B12" s="26" t="s">
        <v>11</v>
      </c>
      <c r="C12" s="36">
        <v>287.25</v>
      </c>
      <c r="D12" s="37">
        <v>70</v>
      </c>
      <c r="E12" s="38">
        <v>70</v>
      </c>
      <c r="F12" s="38">
        <v>70</v>
      </c>
      <c r="G12" s="39">
        <v>70</v>
      </c>
      <c r="H12" s="40">
        <f t="shared" si="0"/>
        <v>280</v>
      </c>
      <c r="I12" s="37">
        <v>71</v>
      </c>
      <c r="J12" s="38">
        <v>71</v>
      </c>
      <c r="K12" s="38">
        <v>71</v>
      </c>
      <c r="L12" s="39">
        <v>71</v>
      </c>
      <c r="M12" s="40">
        <f t="shared" si="1"/>
        <v>284</v>
      </c>
      <c r="N12" s="37">
        <v>72</v>
      </c>
      <c r="O12" s="38">
        <v>72</v>
      </c>
      <c r="P12" s="38">
        <v>72</v>
      </c>
      <c r="Q12" s="39">
        <v>72</v>
      </c>
      <c r="R12" s="40">
        <f t="shared" si="2"/>
        <v>288</v>
      </c>
      <c r="S12" s="40">
        <f t="shared" si="3"/>
        <v>852</v>
      </c>
    </row>
    <row r="13" spans="1:19" s="1" customFormat="1" ht="32.1" customHeight="1" x14ac:dyDescent="0.25">
      <c r="A13" s="177" t="s">
        <v>12</v>
      </c>
      <c r="B13" s="28" t="s">
        <v>13</v>
      </c>
      <c r="C13" s="41">
        <f>+C14+C15+C16+C17+C18+C19</f>
        <v>63.12</v>
      </c>
      <c r="D13" s="42">
        <f>+D14+D15+D16+D17+D18+D19</f>
        <v>76.42</v>
      </c>
      <c r="E13" s="43">
        <f>+E14+E15+E16+E17+E18+E19</f>
        <v>94.460000000000008</v>
      </c>
      <c r="F13" s="43">
        <f>+F14+F15+F16+F17+F18+F19</f>
        <v>93</v>
      </c>
      <c r="G13" s="44">
        <f>+G14+G15+G16+G17+G18+G19</f>
        <v>187.58999999999997</v>
      </c>
      <c r="H13" s="45">
        <f t="shared" si="0"/>
        <v>451.46999999999997</v>
      </c>
      <c r="I13" s="42">
        <f>+I14+I15+I16+I17+I18+I19</f>
        <v>200.6</v>
      </c>
      <c r="J13" s="43">
        <f>+J14+J15+J16+J17+J18+J19</f>
        <v>220.6</v>
      </c>
      <c r="K13" s="43">
        <f>+K14+K15+K16+K17+K18+K19</f>
        <v>324.77</v>
      </c>
      <c r="L13" s="44">
        <f>+L14+L15+L16+L17+L18+L19</f>
        <v>0</v>
      </c>
      <c r="M13" s="45">
        <f t="shared" si="1"/>
        <v>745.97</v>
      </c>
      <c r="N13" s="42">
        <f>+N14+N15+N16+N17+N18+N19</f>
        <v>0</v>
      </c>
      <c r="O13" s="43">
        <f>+O14+O15+O16+O17+O18+O19</f>
        <v>0</v>
      </c>
      <c r="P13" s="43">
        <f>+P14+P15+P16+P17+P18+P19</f>
        <v>0</v>
      </c>
      <c r="Q13" s="44">
        <f>+Q14+Q15+Q16+Q17+Q18+Q19</f>
        <v>0</v>
      </c>
      <c r="R13" s="46">
        <f t="shared" si="2"/>
        <v>0</v>
      </c>
      <c r="S13" s="46">
        <f t="shared" si="3"/>
        <v>1197.44</v>
      </c>
    </row>
    <row r="14" spans="1:19" s="15" customFormat="1" ht="32.1" customHeight="1" x14ac:dyDescent="0.25">
      <c r="A14" s="178" t="s">
        <v>14</v>
      </c>
      <c r="B14" s="18" t="s">
        <v>337</v>
      </c>
      <c r="C14" s="47">
        <v>63.12</v>
      </c>
      <c r="D14" s="48">
        <v>71.42</v>
      </c>
      <c r="E14" s="49">
        <v>59.46</v>
      </c>
      <c r="F14" s="53">
        <v>0</v>
      </c>
      <c r="G14" s="54">
        <v>0</v>
      </c>
      <c r="H14" s="55">
        <f t="shared" si="0"/>
        <v>130.88</v>
      </c>
      <c r="I14" s="56">
        <v>0</v>
      </c>
      <c r="J14" s="53">
        <v>0</v>
      </c>
      <c r="K14" s="53">
        <v>0</v>
      </c>
      <c r="L14" s="54">
        <v>0</v>
      </c>
      <c r="M14" s="55">
        <f t="shared" si="1"/>
        <v>0</v>
      </c>
      <c r="N14" s="57">
        <v>0</v>
      </c>
      <c r="O14" s="53">
        <v>0</v>
      </c>
      <c r="P14" s="53">
        <v>0</v>
      </c>
      <c r="Q14" s="58">
        <v>0</v>
      </c>
      <c r="R14" s="55">
        <f t="shared" si="2"/>
        <v>0</v>
      </c>
      <c r="S14" s="55">
        <f t="shared" si="3"/>
        <v>130.88</v>
      </c>
    </row>
    <row r="15" spans="1:19" s="1" customFormat="1" ht="32.1" customHeight="1" x14ac:dyDescent="0.25">
      <c r="A15" s="178" t="s">
        <v>15</v>
      </c>
      <c r="B15" s="18" t="s">
        <v>397</v>
      </c>
      <c r="C15" s="47">
        <v>0</v>
      </c>
      <c r="D15" s="48">
        <v>5</v>
      </c>
      <c r="E15" s="49">
        <v>35</v>
      </c>
      <c r="F15" s="53">
        <v>80</v>
      </c>
      <c r="G15" s="54">
        <v>173.23</v>
      </c>
      <c r="H15" s="55">
        <f t="shared" si="0"/>
        <v>293.23</v>
      </c>
      <c r="I15" s="56">
        <v>0</v>
      </c>
      <c r="J15" s="53">
        <v>0</v>
      </c>
      <c r="K15" s="53">
        <v>0</v>
      </c>
      <c r="L15" s="54">
        <v>0</v>
      </c>
      <c r="M15" s="55">
        <f t="shared" si="1"/>
        <v>0</v>
      </c>
      <c r="N15" s="57">
        <v>0</v>
      </c>
      <c r="O15" s="53">
        <v>0</v>
      </c>
      <c r="P15" s="53">
        <v>0</v>
      </c>
      <c r="Q15" s="58">
        <v>0</v>
      </c>
      <c r="R15" s="55">
        <f t="shared" si="2"/>
        <v>0</v>
      </c>
      <c r="S15" s="55">
        <f t="shared" si="3"/>
        <v>293.23</v>
      </c>
    </row>
    <row r="16" spans="1:19" s="1" customFormat="1" ht="32.1" customHeight="1" x14ac:dyDescent="0.25">
      <c r="A16" s="179" t="s">
        <v>16</v>
      </c>
      <c r="B16" s="18" t="s">
        <v>431</v>
      </c>
      <c r="C16" s="47">
        <v>0</v>
      </c>
      <c r="D16" s="48">
        <v>0</v>
      </c>
      <c r="E16" s="49">
        <v>0</v>
      </c>
      <c r="F16" s="49">
        <v>13</v>
      </c>
      <c r="G16" s="50">
        <v>14.36</v>
      </c>
      <c r="H16" s="40">
        <f t="shared" si="0"/>
        <v>27.36</v>
      </c>
      <c r="I16" s="48">
        <v>0</v>
      </c>
      <c r="J16" s="49">
        <v>0</v>
      </c>
      <c r="K16" s="49">
        <v>0</v>
      </c>
      <c r="L16" s="50">
        <v>0</v>
      </c>
      <c r="M16" s="40">
        <f t="shared" si="1"/>
        <v>0</v>
      </c>
      <c r="N16" s="51">
        <v>0</v>
      </c>
      <c r="O16" s="49">
        <v>0</v>
      </c>
      <c r="P16" s="49">
        <v>0</v>
      </c>
      <c r="Q16" s="52">
        <v>0</v>
      </c>
      <c r="R16" s="40">
        <f t="shared" si="2"/>
        <v>0</v>
      </c>
      <c r="S16" s="40">
        <f t="shared" si="3"/>
        <v>27.36</v>
      </c>
    </row>
    <row r="17" spans="1:26" s="1" customFormat="1" ht="39" customHeight="1" x14ac:dyDescent="0.25">
      <c r="A17" s="179" t="s">
        <v>17</v>
      </c>
      <c r="B17" s="18" t="s">
        <v>434</v>
      </c>
      <c r="C17" s="59">
        <v>0</v>
      </c>
      <c r="D17" s="56">
        <v>0</v>
      </c>
      <c r="E17" s="53">
        <v>0</v>
      </c>
      <c r="F17" s="53">
        <v>0</v>
      </c>
      <c r="G17" s="54">
        <v>0</v>
      </c>
      <c r="H17" s="55">
        <f t="shared" ref="H17:H19" si="4">+SUM(D17:G17)</f>
        <v>0</v>
      </c>
      <c r="I17" s="56">
        <v>100</v>
      </c>
      <c r="J17" s="53">
        <v>120</v>
      </c>
      <c r="K17" s="53">
        <v>206</v>
      </c>
      <c r="L17" s="54">
        <v>0</v>
      </c>
      <c r="M17" s="55">
        <f t="shared" si="1"/>
        <v>426</v>
      </c>
      <c r="N17" s="57">
        <v>0</v>
      </c>
      <c r="O17" s="53">
        <v>0</v>
      </c>
      <c r="P17" s="53">
        <v>0</v>
      </c>
      <c r="Q17" s="58">
        <v>0</v>
      </c>
      <c r="R17" s="55">
        <f t="shared" ref="R17:R20" si="5">+SUM(N17:Q17)</f>
        <v>0</v>
      </c>
      <c r="S17" s="55">
        <f t="shared" ref="S17:S26" si="6">+H17+M17+R17</f>
        <v>426</v>
      </c>
    </row>
    <row r="18" spans="1:26" s="1" customFormat="1" ht="38.25" customHeight="1" x14ac:dyDescent="0.25">
      <c r="A18" s="179" t="s">
        <v>18</v>
      </c>
      <c r="B18" s="18" t="s">
        <v>463</v>
      </c>
      <c r="C18" s="59">
        <v>0</v>
      </c>
      <c r="D18" s="56">
        <v>0</v>
      </c>
      <c r="E18" s="53">
        <v>0</v>
      </c>
      <c r="F18" s="53">
        <v>0</v>
      </c>
      <c r="G18" s="54">
        <v>0</v>
      </c>
      <c r="H18" s="55">
        <f t="shared" si="4"/>
        <v>0</v>
      </c>
      <c r="I18" s="56">
        <v>100</v>
      </c>
      <c r="J18" s="53">
        <v>100</v>
      </c>
      <c r="K18" s="53">
        <v>118.13</v>
      </c>
      <c r="L18" s="54">
        <v>0</v>
      </c>
      <c r="M18" s="55">
        <f t="shared" ref="M18" si="7">+SUM(I18:L18)</f>
        <v>318.13</v>
      </c>
      <c r="N18" s="57">
        <v>0</v>
      </c>
      <c r="O18" s="53">
        <v>0</v>
      </c>
      <c r="P18" s="53">
        <v>0</v>
      </c>
      <c r="Q18" s="58">
        <v>0</v>
      </c>
      <c r="R18" s="55">
        <f t="shared" si="5"/>
        <v>0</v>
      </c>
      <c r="S18" s="55">
        <f t="shared" si="6"/>
        <v>318.13</v>
      </c>
    </row>
    <row r="19" spans="1:26" s="1" customFormat="1" ht="45.75" customHeight="1" x14ac:dyDescent="0.25">
      <c r="A19" s="179" t="s">
        <v>19</v>
      </c>
      <c r="B19" s="18" t="s">
        <v>435</v>
      </c>
      <c r="C19" s="59">
        <v>0</v>
      </c>
      <c r="D19" s="56">
        <v>0</v>
      </c>
      <c r="E19" s="53">
        <v>0</v>
      </c>
      <c r="F19" s="53">
        <v>0</v>
      </c>
      <c r="G19" s="54">
        <v>0</v>
      </c>
      <c r="H19" s="55">
        <f t="shared" si="4"/>
        <v>0</v>
      </c>
      <c r="I19" s="56">
        <v>0.6</v>
      </c>
      <c r="J19" s="53">
        <v>0.6</v>
      </c>
      <c r="K19" s="53">
        <v>0.64</v>
      </c>
      <c r="L19" s="54">
        <v>0</v>
      </c>
      <c r="M19" s="55">
        <f>+SUM(I19:L19)</f>
        <v>1.8399999999999999</v>
      </c>
      <c r="N19" s="57">
        <v>0</v>
      </c>
      <c r="O19" s="53">
        <v>0</v>
      </c>
      <c r="P19" s="53">
        <v>0</v>
      </c>
      <c r="Q19" s="58">
        <v>0</v>
      </c>
      <c r="R19" s="55">
        <f t="shared" si="5"/>
        <v>0</v>
      </c>
      <c r="S19" s="55">
        <f t="shared" si="6"/>
        <v>1.8399999999999999</v>
      </c>
    </row>
    <row r="20" spans="1:26" s="1" customFormat="1" ht="32.1" customHeight="1" x14ac:dyDescent="0.25">
      <c r="A20" s="178" t="s">
        <v>20</v>
      </c>
      <c r="B20" s="23" t="s">
        <v>497</v>
      </c>
      <c r="C20" s="41">
        <f>+SUM(C21:C26)</f>
        <v>83.18</v>
      </c>
      <c r="D20" s="60">
        <f>+SUM(D21:D26)</f>
        <v>76.42</v>
      </c>
      <c r="E20" s="43">
        <f t="shared" ref="E20:G20" si="8">+SUM(E21:E26)</f>
        <v>179.4</v>
      </c>
      <c r="F20" s="43">
        <f t="shared" si="8"/>
        <v>258.39999999999998</v>
      </c>
      <c r="G20" s="61">
        <f t="shared" si="8"/>
        <v>278.64999999999998</v>
      </c>
      <c r="H20" s="46">
        <f>+SUM(D20:G20)</f>
        <v>792.87</v>
      </c>
      <c r="I20" s="60">
        <f t="shared" ref="I20:L20" si="9">+SUM(I21:I26)</f>
        <v>201</v>
      </c>
      <c r="J20" s="43">
        <f t="shared" si="9"/>
        <v>221</v>
      </c>
      <c r="K20" s="43">
        <f t="shared" si="9"/>
        <v>325.39999999999998</v>
      </c>
      <c r="L20" s="61">
        <f t="shared" si="9"/>
        <v>0</v>
      </c>
      <c r="M20" s="46">
        <f>+SUM(I20:L20)</f>
        <v>747.4</v>
      </c>
      <c r="N20" s="42">
        <f t="shared" ref="N20:Q20" si="10">+SUM(N21:N26)</f>
        <v>0</v>
      </c>
      <c r="O20" s="43">
        <f t="shared" si="10"/>
        <v>0</v>
      </c>
      <c r="P20" s="43">
        <f t="shared" si="10"/>
        <v>0</v>
      </c>
      <c r="Q20" s="44">
        <f t="shared" si="10"/>
        <v>0</v>
      </c>
      <c r="R20" s="46">
        <f t="shared" si="5"/>
        <v>0</v>
      </c>
      <c r="S20" s="46">
        <f t="shared" si="6"/>
        <v>1540.27</v>
      </c>
    </row>
    <row r="21" spans="1:26" s="15" customFormat="1" ht="32.1" customHeight="1" x14ac:dyDescent="0.25">
      <c r="A21" s="178" t="s">
        <v>21</v>
      </c>
      <c r="B21" s="18" t="s">
        <v>318</v>
      </c>
      <c r="C21" s="59">
        <v>83.18</v>
      </c>
      <c r="D21" s="56">
        <v>71.42</v>
      </c>
      <c r="E21" s="53">
        <v>39.4</v>
      </c>
      <c r="F21" s="53">
        <v>0</v>
      </c>
      <c r="G21" s="54">
        <v>0</v>
      </c>
      <c r="H21" s="55">
        <f t="shared" ref="H21:H26" si="11">+SUM(D21:G21)</f>
        <v>110.82</v>
      </c>
      <c r="I21" s="56">
        <v>0</v>
      </c>
      <c r="J21" s="53">
        <v>0</v>
      </c>
      <c r="K21" s="53">
        <v>0</v>
      </c>
      <c r="L21" s="54">
        <v>0</v>
      </c>
      <c r="M21" s="55">
        <f t="shared" ref="M21:M26" si="12">+SUM(I21:L21)</f>
        <v>0</v>
      </c>
      <c r="N21" s="57">
        <v>0</v>
      </c>
      <c r="O21" s="53">
        <v>0</v>
      </c>
      <c r="P21" s="53">
        <v>0</v>
      </c>
      <c r="Q21" s="58">
        <v>0</v>
      </c>
      <c r="R21" s="55">
        <f>+SUM(N21:Q21)</f>
        <v>0</v>
      </c>
      <c r="S21" s="55">
        <f t="shared" si="6"/>
        <v>110.82</v>
      </c>
    </row>
    <row r="22" spans="1:26" s="1" customFormat="1" ht="32.1" customHeight="1" x14ac:dyDescent="0.25">
      <c r="A22" s="178" t="s">
        <v>22</v>
      </c>
      <c r="B22" s="22" t="s">
        <v>397</v>
      </c>
      <c r="C22" s="59">
        <v>0</v>
      </c>
      <c r="D22" s="56">
        <v>5</v>
      </c>
      <c r="E22" s="53">
        <v>140</v>
      </c>
      <c r="F22" s="53">
        <v>250</v>
      </c>
      <c r="G22" s="54">
        <v>270.25</v>
      </c>
      <c r="H22" s="55">
        <f t="shared" si="11"/>
        <v>665.25</v>
      </c>
      <c r="I22" s="56">
        <v>0</v>
      </c>
      <c r="J22" s="53">
        <v>0</v>
      </c>
      <c r="K22" s="53">
        <v>0</v>
      </c>
      <c r="L22" s="54">
        <v>0</v>
      </c>
      <c r="M22" s="55">
        <f t="shared" si="12"/>
        <v>0</v>
      </c>
      <c r="N22" s="57">
        <v>0</v>
      </c>
      <c r="O22" s="53">
        <v>0</v>
      </c>
      <c r="P22" s="53">
        <v>0</v>
      </c>
      <c r="Q22" s="58">
        <v>0</v>
      </c>
      <c r="R22" s="55">
        <f t="shared" ref="R22:R26" si="13">+SUM(N22:Q22)</f>
        <v>0</v>
      </c>
      <c r="S22" s="55">
        <f t="shared" si="6"/>
        <v>665.25</v>
      </c>
    </row>
    <row r="23" spans="1:26" s="1" customFormat="1" ht="45.75" customHeight="1" x14ac:dyDescent="0.25">
      <c r="A23" s="178" t="s">
        <v>23</v>
      </c>
      <c r="B23" s="22" t="s">
        <v>464</v>
      </c>
      <c r="C23" s="59">
        <v>0</v>
      </c>
      <c r="D23" s="56">
        <v>0</v>
      </c>
      <c r="E23" s="53">
        <v>0</v>
      </c>
      <c r="F23" s="53">
        <v>8.4</v>
      </c>
      <c r="G23" s="54">
        <v>8.4</v>
      </c>
      <c r="H23" s="55">
        <f t="shared" si="11"/>
        <v>16.8</v>
      </c>
      <c r="I23" s="56">
        <v>0</v>
      </c>
      <c r="J23" s="53">
        <v>0</v>
      </c>
      <c r="K23" s="53">
        <v>0</v>
      </c>
      <c r="L23" s="54">
        <v>0</v>
      </c>
      <c r="M23" s="55">
        <f t="shared" si="12"/>
        <v>0</v>
      </c>
      <c r="N23" s="57">
        <v>0</v>
      </c>
      <c r="O23" s="53">
        <v>0</v>
      </c>
      <c r="P23" s="53">
        <v>0</v>
      </c>
      <c r="Q23" s="58">
        <v>0</v>
      </c>
      <c r="R23" s="55">
        <f t="shared" si="13"/>
        <v>0</v>
      </c>
      <c r="S23" s="55">
        <f t="shared" si="6"/>
        <v>16.8</v>
      </c>
      <c r="V23" s="93"/>
      <c r="Z23" s="93"/>
    </row>
    <row r="24" spans="1:26" s="1" customFormat="1" ht="32.1" customHeight="1" x14ac:dyDescent="0.25">
      <c r="A24" s="178" t="s">
        <v>24</v>
      </c>
      <c r="B24" s="18" t="s">
        <v>396</v>
      </c>
      <c r="C24" s="59">
        <v>0</v>
      </c>
      <c r="D24" s="56">
        <v>0</v>
      </c>
      <c r="E24" s="53">
        <v>0</v>
      </c>
      <c r="F24" s="53">
        <v>0</v>
      </c>
      <c r="G24" s="54">
        <v>0</v>
      </c>
      <c r="H24" s="55">
        <f t="shared" si="11"/>
        <v>0</v>
      </c>
      <c r="I24" s="56">
        <v>100</v>
      </c>
      <c r="J24" s="53">
        <v>120</v>
      </c>
      <c r="K24" s="53">
        <v>206</v>
      </c>
      <c r="L24" s="54">
        <v>0</v>
      </c>
      <c r="M24" s="55">
        <f t="shared" si="12"/>
        <v>426</v>
      </c>
      <c r="N24" s="57">
        <v>0</v>
      </c>
      <c r="O24" s="53">
        <v>0</v>
      </c>
      <c r="P24" s="53">
        <v>0</v>
      </c>
      <c r="Q24" s="58">
        <v>0</v>
      </c>
      <c r="R24" s="55">
        <f t="shared" si="13"/>
        <v>0</v>
      </c>
      <c r="S24" s="55">
        <f t="shared" si="6"/>
        <v>426</v>
      </c>
      <c r="Z24" s="93"/>
    </row>
    <row r="25" spans="1:26" s="1" customFormat="1" ht="32.1" customHeight="1" x14ac:dyDescent="0.25">
      <c r="A25" s="178" t="s">
        <v>25</v>
      </c>
      <c r="B25" s="18" t="s">
        <v>317</v>
      </c>
      <c r="C25" s="59">
        <v>0</v>
      </c>
      <c r="D25" s="56">
        <v>0</v>
      </c>
      <c r="E25" s="53">
        <v>0</v>
      </c>
      <c r="F25" s="53">
        <v>0</v>
      </c>
      <c r="G25" s="54">
        <v>0</v>
      </c>
      <c r="H25" s="55">
        <f t="shared" si="11"/>
        <v>0</v>
      </c>
      <c r="I25" s="56">
        <v>100</v>
      </c>
      <c r="J25" s="53">
        <v>100</v>
      </c>
      <c r="K25" s="53">
        <v>118.12</v>
      </c>
      <c r="L25" s="54">
        <v>0</v>
      </c>
      <c r="M25" s="55">
        <f t="shared" si="12"/>
        <v>318.12</v>
      </c>
      <c r="N25" s="57">
        <v>0</v>
      </c>
      <c r="O25" s="53">
        <v>0</v>
      </c>
      <c r="P25" s="53">
        <v>0</v>
      </c>
      <c r="Q25" s="58">
        <v>0</v>
      </c>
      <c r="R25" s="55">
        <f t="shared" si="13"/>
        <v>0</v>
      </c>
      <c r="S25" s="55">
        <f t="shared" si="6"/>
        <v>318.12</v>
      </c>
      <c r="V25" s="93"/>
      <c r="Z25" s="93"/>
    </row>
    <row r="26" spans="1:26" s="1" customFormat="1" ht="51" customHeight="1" x14ac:dyDescent="0.25">
      <c r="A26" s="178" t="s">
        <v>26</v>
      </c>
      <c r="B26" s="18" t="s">
        <v>451</v>
      </c>
      <c r="C26" s="59">
        <v>0</v>
      </c>
      <c r="D26" s="57">
        <v>0</v>
      </c>
      <c r="E26" s="53">
        <v>0</v>
      </c>
      <c r="F26" s="53">
        <v>0</v>
      </c>
      <c r="G26" s="62">
        <v>0</v>
      </c>
      <c r="H26" s="63">
        <f t="shared" si="11"/>
        <v>0</v>
      </c>
      <c r="I26" s="57">
        <v>1</v>
      </c>
      <c r="J26" s="53">
        <v>1</v>
      </c>
      <c r="K26" s="53">
        <v>1.28</v>
      </c>
      <c r="L26" s="62">
        <v>0</v>
      </c>
      <c r="M26" s="63">
        <f t="shared" si="12"/>
        <v>3.2800000000000002</v>
      </c>
      <c r="N26" s="57">
        <v>0</v>
      </c>
      <c r="O26" s="53">
        <v>0</v>
      </c>
      <c r="P26" s="53">
        <v>0</v>
      </c>
      <c r="Q26" s="58">
        <v>0</v>
      </c>
      <c r="R26" s="55">
        <f t="shared" si="13"/>
        <v>0</v>
      </c>
      <c r="S26" s="55">
        <f t="shared" si="6"/>
        <v>3.2800000000000002</v>
      </c>
      <c r="U26" s="148"/>
      <c r="V26" s="149"/>
      <c r="Z26" s="93"/>
    </row>
    <row r="27" spans="1:26" s="14" customFormat="1" ht="46.5" customHeight="1" x14ac:dyDescent="0.25">
      <c r="A27" s="180" t="s">
        <v>27</v>
      </c>
      <c r="B27" s="90" t="s">
        <v>465</v>
      </c>
      <c r="C27" s="64">
        <f>+C28+C83+C145+C156+C162</f>
        <v>1473.8510099999999</v>
      </c>
      <c r="D27" s="65">
        <f>+D28+D83+D145+D156</f>
        <v>131.67400000000001</v>
      </c>
      <c r="E27" s="66">
        <f>+E28+E83+E145+E156</f>
        <v>336.87</v>
      </c>
      <c r="F27" s="66">
        <f>+F28+F83+F145+F156</f>
        <v>1000.92</v>
      </c>
      <c r="G27" s="67">
        <f>+G28+G83+G145+G156</f>
        <v>1606.12</v>
      </c>
      <c r="H27" s="64">
        <f t="shared" ref="H27:H82" si="14">+SUM(D27:G27)</f>
        <v>3075.5839999999998</v>
      </c>
      <c r="I27" s="65">
        <f>+I28+I83+I145+I156</f>
        <v>674.86</v>
      </c>
      <c r="J27" s="66">
        <f>+J28+J83+J145+J156</f>
        <v>943.75</v>
      </c>
      <c r="K27" s="66">
        <f>+K28+K83+K145+K156</f>
        <v>1123.58</v>
      </c>
      <c r="L27" s="67">
        <f>+L28+L83+L145+L156</f>
        <v>988.36999999999989</v>
      </c>
      <c r="M27" s="64">
        <f t="shared" ref="M27:M82" si="15">+SUM(I27:L27)</f>
        <v>3730.56</v>
      </c>
      <c r="N27" s="65">
        <f>+N28+N83+N145+N156</f>
        <v>860</v>
      </c>
      <c r="O27" s="66">
        <f>+O28+O83+O145+O156</f>
        <v>975</v>
      </c>
      <c r="P27" s="66">
        <f>+P28+P83+P145+P156</f>
        <v>1045</v>
      </c>
      <c r="Q27" s="67">
        <f>+Q28+Q83+Q145+Q156</f>
        <v>1088.97</v>
      </c>
      <c r="R27" s="68">
        <f t="shared" ref="R27:R82" si="16">+SUM(N27:Q27)</f>
        <v>3968.9700000000003</v>
      </c>
      <c r="S27" s="68">
        <f>+H27+M27+R27</f>
        <v>10775.114000000001</v>
      </c>
      <c r="U27" s="150"/>
      <c r="V27" s="150"/>
      <c r="X27" s="110"/>
      <c r="Z27" s="110"/>
    </row>
    <row r="28" spans="1:26" s="1" customFormat="1" ht="32.1" customHeight="1" x14ac:dyDescent="0.25">
      <c r="A28" s="178" t="s">
        <v>28</v>
      </c>
      <c r="B28" s="21" t="s">
        <v>29</v>
      </c>
      <c r="C28" s="69">
        <f>+SUM(C29:C81)</f>
        <v>696.36300999999992</v>
      </c>
      <c r="D28" s="70">
        <f>+SUM(D29:D81)</f>
        <v>37.370000000000005</v>
      </c>
      <c r="E28" s="71">
        <f>+SUM(E29:E81)</f>
        <v>209.98999999999998</v>
      </c>
      <c r="F28" s="71">
        <f>+SUM(F29:F81)</f>
        <v>247.27</v>
      </c>
      <c r="G28" s="72">
        <f>+SUM(G29:G81)</f>
        <v>425.65000000000003</v>
      </c>
      <c r="H28" s="40">
        <f>+SUM(D28:G28)</f>
        <v>920.28</v>
      </c>
      <c r="I28" s="73">
        <f>+SUM(I29:I81)</f>
        <v>220</v>
      </c>
      <c r="J28" s="71">
        <f>+SUM(J29:J81)</f>
        <v>320</v>
      </c>
      <c r="K28" s="71">
        <f>+SUM(K29:K81)</f>
        <v>403.25</v>
      </c>
      <c r="L28" s="74">
        <f>+SUM(L29:L81)</f>
        <v>354.28</v>
      </c>
      <c r="M28" s="40">
        <f>+SUM(I28:L28)</f>
        <v>1297.53</v>
      </c>
      <c r="N28" s="70">
        <f>+SUM(N29:N81)</f>
        <v>200</v>
      </c>
      <c r="O28" s="71">
        <f>+SUM(O29:O81)</f>
        <v>230</v>
      </c>
      <c r="P28" s="71">
        <f>+SUM(P29:P81)</f>
        <v>220</v>
      </c>
      <c r="Q28" s="75">
        <f>+SUM(Q29:Q81)</f>
        <v>250</v>
      </c>
      <c r="R28" s="40">
        <f>+SUM(N28:Q28)</f>
        <v>900</v>
      </c>
      <c r="S28" s="40">
        <f>+H28+M28+R28</f>
        <v>3117.81</v>
      </c>
      <c r="U28" s="103"/>
    </row>
    <row r="29" spans="1:26" s="1" customFormat="1" ht="32.1" customHeight="1" x14ac:dyDescent="0.25">
      <c r="A29" s="178" t="s">
        <v>30</v>
      </c>
      <c r="B29" s="18" t="s">
        <v>31</v>
      </c>
      <c r="C29" s="47">
        <v>74.599999999999994</v>
      </c>
      <c r="D29" s="48">
        <v>0</v>
      </c>
      <c r="E29" s="49">
        <v>0</v>
      </c>
      <c r="F29" s="49">
        <v>0</v>
      </c>
      <c r="G29" s="50">
        <v>0</v>
      </c>
      <c r="H29" s="40">
        <f t="shared" si="14"/>
        <v>0</v>
      </c>
      <c r="I29" s="48">
        <v>0</v>
      </c>
      <c r="J29" s="49">
        <v>0</v>
      </c>
      <c r="K29" s="49">
        <v>0</v>
      </c>
      <c r="L29" s="50">
        <v>0</v>
      </c>
      <c r="M29" s="40">
        <f t="shared" si="15"/>
        <v>0</v>
      </c>
      <c r="N29" s="48">
        <v>0</v>
      </c>
      <c r="O29" s="49">
        <v>0</v>
      </c>
      <c r="P29" s="49">
        <v>0</v>
      </c>
      <c r="Q29" s="39">
        <v>0</v>
      </c>
      <c r="R29" s="40">
        <f t="shared" si="16"/>
        <v>0</v>
      </c>
      <c r="S29" s="40">
        <f>+H29+M29+R29</f>
        <v>0</v>
      </c>
      <c r="U29" s="103"/>
      <c r="V29" s="102"/>
    </row>
    <row r="30" spans="1:26" s="1" customFormat="1" ht="32.1" customHeight="1" x14ac:dyDescent="0.25">
      <c r="A30" s="178" t="s">
        <v>32</v>
      </c>
      <c r="B30" s="18" t="s">
        <v>470</v>
      </c>
      <c r="C30" s="47">
        <v>60</v>
      </c>
      <c r="D30" s="48">
        <v>0</v>
      </c>
      <c r="E30" s="49">
        <v>0</v>
      </c>
      <c r="F30" s="49">
        <v>0</v>
      </c>
      <c r="G30" s="50">
        <v>0</v>
      </c>
      <c r="H30" s="40">
        <f t="shared" si="14"/>
        <v>0</v>
      </c>
      <c r="I30" s="48">
        <v>0</v>
      </c>
      <c r="J30" s="49">
        <v>0</v>
      </c>
      <c r="K30" s="49">
        <v>0</v>
      </c>
      <c r="L30" s="50">
        <v>0</v>
      </c>
      <c r="M30" s="40">
        <f t="shared" si="15"/>
        <v>0</v>
      </c>
      <c r="N30" s="48">
        <v>0</v>
      </c>
      <c r="O30" s="49">
        <v>0</v>
      </c>
      <c r="P30" s="49">
        <v>0</v>
      </c>
      <c r="Q30" s="39">
        <v>0</v>
      </c>
      <c r="R30" s="40">
        <f t="shared" si="16"/>
        <v>0</v>
      </c>
      <c r="S30" s="40">
        <f t="shared" ref="S30:S82" si="17">+H30+M30+R30</f>
        <v>0</v>
      </c>
      <c r="U30" s="103"/>
      <c r="V30" s="102"/>
    </row>
    <row r="31" spans="1:26" s="1" customFormat="1" ht="32.1" customHeight="1" x14ac:dyDescent="0.25">
      <c r="A31" s="178" t="s">
        <v>34</v>
      </c>
      <c r="B31" s="18" t="s">
        <v>469</v>
      </c>
      <c r="C31" s="47">
        <v>0</v>
      </c>
      <c r="D31" s="48">
        <v>0</v>
      </c>
      <c r="E31" s="49">
        <v>0</v>
      </c>
      <c r="F31" s="49">
        <v>10</v>
      </c>
      <c r="G31" s="50">
        <v>19.920000000000002</v>
      </c>
      <c r="H31" s="40">
        <f t="shared" si="14"/>
        <v>29.92</v>
      </c>
      <c r="I31" s="48">
        <v>0</v>
      </c>
      <c r="J31" s="49">
        <v>0</v>
      </c>
      <c r="K31" s="49">
        <v>0</v>
      </c>
      <c r="L31" s="50">
        <v>0</v>
      </c>
      <c r="M31" s="40">
        <f t="shared" si="15"/>
        <v>0</v>
      </c>
      <c r="N31" s="48">
        <v>0</v>
      </c>
      <c r="O31" s="49">
        <v>0</v>
      </c>
      <c r="P31" s="49">
        <v>0</v>
      </c>
      <c r="Q31" s="39">
        <v>0</v>
      </c>
      <c r="R31" s="40">
        <f t="shared" si="16"/>
        <v>0</v>
      </c>
      <c r="S31" s="40">
        <f t="shared" si="17"/>
        <v>29.92</v>
      </c>
      <c r="U31" s="103"/>
      <c r="V31" s="106"/>
    </row>
    <row r="32" spans="1:26" s="1" customFormat="1" ht="32.1" customHeight="1" x14ac:dyDescent="0.25">
      <c r="A32" s="178" t="s">
        <v>35</v>
      </c>
      <c r="B32" s="18" t="s">
        <v>468</v>
      </c>
      <c r="C32" s="47">
        <v>0</v>
      </c>
      <c r="D32" s="48">
        <v>0</v>
      </c>
      <c r="E32" s="49">
        <v>0</v>
      </c>
      <c r="F32" s="49">
        <v>0</v>
      </c>
      <c r="G32" s="49">
        <v>0</v>
      </c>
      <c r="H32" s="40">
        <f t="shared" si="14"/>
        <v>0</v>
      </c>
      <c r="I32" s="48">
        <v>2.5</v>
      </c>
      <c r="J32" s="49">
        <v>2.5</v>
      </c>
      <c r="K32" s="49">
        <v>2.5</v>
      </c>
      <c r="L32" s="50">
        <v>2.5</v>
      </c>
      <c r="M32" s="40">
        <f t="shared" si="15"/>
        <v>10</v>
      </c>
      <c r="N32" s="48">
        <v>0</v>
      </c>
      <c r="O32" s="49">
        <v>0</v>
      </c>
      <c r="P32" s="49">
        <v>0</v>
      </c>
      <c r="Q32" s="39">
        <v>0</v>
      </c>
      <c r="R32" s="40">
        <f t="shared" si="16"/>
        <v>0</v>
      </c>
      <c r="S32" s="40">
        <f t="shared" si="17"/>
        <v>10</v>
      </c>
      <c r="U32" s="103"/>
      <c r="V32" s="102"/>
    </row>
    <row r="33" spans="1:22" s="1" customFormat="1" ht="32.1" customHeight="1" x14ac:dyDescent="0.25">
      <c r="A33" s="178" t="s">
        <v>36</v>
      </c>
      <c r="B33" s="18" t="s">
        <v>471</v>
      </c>
      <c r="C33" s="47">
        <v>0</v>
      </c>
      <c r="D33" s="48">
        <v>0</v>
      </c>
      <c r="E33" s="49">
        <v>0</v>
      </c>
      <c r="F33" s="49">
        <v>0</v>
      </c>
      <c r="G33" s="49">
        <v>0</v>
      </c>
      <c r="H33" s="40">
        <f t="shared" si="14"/>
        <v>0</v>
      </c>
      <c r="I33" s="48">
        <v>2.5</v>
      </c>
      <c r="J33" s="49">
        <v>2.5</v>
      </c>
      <c r="K33" s="49">
        <v>2.5</v>
      </c>
      <c r="L33" s="50">
        <v>2.5</v>
      </c>
      <c r="M33" s="40">
        <f t="shared" si="15"/>
        <v>10</v>
      </c>
      <c r="N33" s="48">
        <v>0</v>
      </c>
      <c r="O33" s="49">
        <v>0</v>
      </c>
      <c r="P33" s="49">
        <v>0</v>
      </c>
      <c r="Q33" s="39">
        <v>0</v>
      </c>
      <c r="R33" s="40">
        <f t="shared" si="16"/>
        <v>0</v>
      </c>
      <c r="S33" s="40">
        <f t="shared" si="17"/>
        <v>10</v>
      </c>
      <c r="U33" s="103"/>
      <c r="V33" s="102"/>
    </row>
    <row r="34" spans="1:22" s="1" customFormat="1" ht="45.75" customHeight="1" x14ac:dyDescent="0.25">
      <c r="A34" s="178" t="s">
        <v>38</v>
      </c>
      <c r="B34" s="18" t="s">
        <v>493</v>
      </c>
      <c r="C34" s="47">
        <v>0</v>
      </c>
      <c r="D34" s="48">
        <v>0</v>
      </c>
      <c r="E34" s="49">
        <v>5.44</v>
      </c>
      <c r="F34" s="49">
        <v>0</v>
      </c>
      <c r="G34" s="50">
        <v>0</v>
      </c>
      <c r="H34" s="40">
        <f t="shared" si="14"/>
        <v>5.44</v>
      </c>
      <c r="I34" s="48">
        <v>20</v>
      </c>
      <c r="J34" s="49">
        <v>20</v>
      </c>
      <c r="K34" s="49">
        <v>20</v>
      </c>
      <c r="L34" s="50">
        <v>10</v>
      </c>
      <c r="M34" s="40">
        <f t="shared" si="15"/>
        <v>70</v>
      </c>
      <c r="N34" s="48">
        <v>0</v>
      </c>
      <c r="O34" s="49">
        <v>0</v>
      </c>
      <c r="P34" s="49">
        <v>0</v>
      </c>
      <c r="Q34" s="39">
        <v>0</v>
      </c>
      <c r="R34" s="40">
        <f t="shared" si="16"/>
        <v>0</v>
      </c>
      <c r="S34" s="40">
        <f t="shared" si="17"/>
        <v>75.44</v>
      </c>
      <c r="U34" s="103"/>
      <c r="V34" s="102"/>
    </row>
    <row r="35" spans="1:22" s="15" customFormat="1" ht="32.1" customHeight="1" x14ac:dyDescent="0.25">
      <c r="A35" s="178" t="s">
        <v>39</v>
      </c>
      <c r="B35" s="18" t="s">
        <v>319</v>
      </c>
      <c r="C35" s="47">
        <v>0</v>
      </c>
      <c r="D35" s="48">
        <v>0</v>
      </c>
      <c r="E35" s="49">
        <v>77.91</v>
      </c>
      <c r="F35" s="49">
        <v>5</v>
      </c>
      <c r="G35" s="50">
        <v>37.76</v>
      </c>
      <c r="H35" s="40">
        <f t="shared" si="14"/>
        <v>120.66999999999999</v>
      </c>
      <c r="I35" s="56">
        <v>0</v>
      </c>
      <c r="J35" s="53">
        <v>0</v>
      </c>
      <c r="K35" s="53">
        <v>0</v>
      </c>
      <c r="L35" s="54">
        <v>0</v>
      </c>
      <c r="M35" s="55">
        <f t="shared" si="15"/>
        <v>0</v>
      </c>
      <c r="N35" s="56">
        <v>0</v>
      </c>
      <c r="O35" s="53">
        <v>0</v>
      </c>
      <c r="P35" s="53">
        <v>0</v>
      </c>
      <c r="Q35" s="76">
        <v>0</v>
      </c>
      <c r="R35" s="55">
        <f t="shared" si="16"/>
        <v>0</v>
      </c>
      <c r="S35" s="55">
        <f t="shared" si="17"/>
        <v>120.66999999999999</v>
      </c>
      <c r="U35" s="104"/>
      <c r="V35" s="102"/>
    </row>
    <row r="36" spans="1:22" s="1" customFormat="1" ht="32.1" customHeight="1" x14ac:dyDescent="0.25">
      <c r="A36" s="178" t="s">
        <v>40</v>
      </c>
      <c r="B36" s="18" t="s">
        <v>436</v>
      </c>
      <c r="C36" s="47">
        <v>0</v>
      </c>
      <c r="D36" s="48">
        <v>0</v>
      </c>
      <c r="E36" s="49">
        <v>13.79</v>
      </c>
      <c r="F36" s="49">
        <v>0</v>
      </c>
      <c r="G36" s="50">
        <v>0</v>
      </c>
      <c r="H36" s="40">
        <f t="shared" si="14"/>
        <v>13.79</v>
      </c>
      <c r="I36" s="48">
        <v>0</v>
      </c>
      <c r="J36" s="49">
        <v>0</v>
      </c>
      <c r="K36" s="49">
        <v>0</v>
      </c>
      <c r="L36" s="50">
        <v>0</v>
      </c>
      <c r="M36" s="40">
        <f t="shared" si="15"/>
        <v>0</v>
      </c>
      <c r="N36" s="48">
        <v>0</v>
      </c>
      <c r="O36" s="49">
        <v>0</v>
      </c>
      <c r="P36" s="49">
        <v>0</v>
      </c>
      <c r="Q36" s="39">
        <v>0</v>
      </c>
      <c r="R36" s="40">
        <f t="shared" si="16"/>
        <v>0</v>
      </c>
      <c r="S36" s="40">
        <f t="shared" si="17"/>
        <v>13.79</v>
      </c>
      <c r="U36" s="103"/>
      <c r="V36" s="102"/>
    </row>
    <row r="37" spans="1:22" s="1" customFormat="1" ht="32.1" customHeight="1" x14ac:dyDescent="0.25">
      <c r="A37" s="178" t="s">
        <v>41</v>
      </c>
      <c r="B37" s="18" t="s">
        <v>472</v>
      </c>
      <c r="C37" s="47">
        <v>30</v>
      </c>
      <c r="D37" s="48">
        <v>0</v>
      </c>
      <c r="E37" s="49">
        <v>0</v>
      </c>
      <c r="F37" s="49">
        <v>0</v>
      </c>
      <c r="G37" s="50">
        <v>0</v>
      </c>
      <c r="H37" s="40">
        <f t="shared" si="14"/>
        <v>0</v>
      </c>
      <c r="I37" s="48">
        <v>0</v>
      </c>
      <c r="J37" s="49">
        <v>0</v>
      </c>
      <c r="K37" s="49">
        <v>0</v>
      </c>
      <c r="L37" s="50">
        <v>0</v>
      </c>
      <c r="M37" s="40">
        <f t="shared" si="15"/>
        <v>0</v>
      </c>
      <c r="N37" s="48">
        <v>0</v>
      </c>
      <c r="O37" s="49">
        <v>0</v>
      </c>
      <c r="P37" s="49">
        <v>0</v>
      </c>
      <c r="Q37" s="39">
        <v>0</v>
      </c>
      <c r="R37" s="40">
        <f t="shared" si="16"/>
        <v>0</v>
      </c>
      <c r="S37" s="40">
        <f t="shared" si="17"/>
        <v>0</v>
      </c>
      <c r="U37" s="103"/>
      <c r="V37" s="102"/>
    </row>
    <row r="38" spans="1:22" s="1" customFormat="1" ht="32.1" customHeight="1" x14ac:dyDescent="0.25">
      <c r="A38" s="178" t="s">
        <v>42</v>
      </c>
      <c r="B38" s="18" t="s">
        <v>43</v>
      </c>
      <c r="C38" s="47">
        <v>10.130000000000001</v>
      </c>
      <c r="D38" s="48">
        <v>0</v>
      </c>
      <c r="E38" s="49">
        <v>0</v>
      </c>
      <c r="F38" s="49">
        <v>0</v>
      </c>
      <c r="G38" s="50">
        <v>0</v>
      </c>
      <c r="H38" s="40">
        <f t="shared" si="14"/>
        <v>0</v>
      </c>
      <c r="I38" s="48">
        <v>0</v>
      </c>
      <c r="J38" s="49">
        <v>0</v>
      </c>
      <c r="K38" s="49">
        <v>0</v>
      </c>
      <c r="L38" s="50">
        <v>0</v>
      </c>
      <c r="M38" s="40">
        <f t="shared" si="15"/>
        <v>0</v>
      </c>
      <c r="N38" s="48">
        <v>0</v>
      </c>
      <c r="O38" s="49">
        <v>0</v>
      </c>
      <c r="P38" s="49">
        <v>0</v>
      </c>
      <c r="Q38" s="39">
        <v>0</v>
      </c>
      <c r="R38" s="40">
        <f t="shared" si="16"/>
        <v>0</v>
      </c>
      <c r="S38" s="40">
        <f t="shared" si="17"/>
        <v>0</v>
      </c>
      <c r="U38" s="103"/>
      <c r="V38" s="102"/>
    </row>
    <row r="39" spans="1:22" s="1" customFormat="1" ht="32.1" customHeight="1" x14ac:dyDescent="0.25">
      <c r="A39" s="178" t="s">
        <v>44</v>
      </c>
      <c r="B39" s="18" t="s">
        <v>503</v>
      </c>
      <c r="C39" s="47">
        <v>40.941600000000001</v>
      </c>
      <c r="D39" s="48">
        <v>0</v>
      </c>
      <c r="E39" s="49">
        <v>0</v>
      </c>
      <c r="F39" s="49">
        <v>0</v>
      </c>
      <c r="G39" s="50">
        <v>0</v>
      </c>
      <c r="H39" s="40">
        <f t="shared" si="14"/>
        <v>0</v>
      </c>
      <c r="I39" s="48">
        <v>0</v>
      </c>
      <c r="J39" s="49">
        <v>0</v>
      </c>
      <c r="K39" s="49">
        <v>0</v>
      </c>
      <c r="L39" s="50">
        <v>0</v>
      </c>
      <c r="M39" s="40">
        <f t="shared" si="15"/>
        <v>0</v>
      </c>
      <c r="N39" s="48">
        <v>0</v>
      </c>
      <c r="O39" s="49">
        <v>0</v>
      </c>
      <c r="P39" s="49">
        <v>0</v>
      </c>
      <c r="Q39" s="39">
        <v>0</v>
      </c>
      <c r="R39" s="40">
        <f t="shared" si="16"/>
        <v>0</v>
      </c>
      <c r="S39" s="40">
        <f t="shared" si="17"/>
        <v>0</v>
      </c>
      <c r="U39" s="103"/>
      <c r="V39" s="102"/>
    </row>
    <row r="40" spans="1:22" s="1" customFormat="1" ht="55.5" customHeight="1" x14ac:dyDescent="0.25">
      <c r="A40" s="178" t="s">
        <v>45</v>
      </c>
      <c r="B40" s="18" t="s">
        <v>340</v>
      </c>
      <c r="C40" s="47">
        <v>0</v>
      </c>
      <c r="D40" s="48">
        <v>0</v>
      </c>
      <c r="E40" s="49">
        <v>0</v>
      </c>
      <c r="F40" s="49">
        <v>20</v>
      </c>
      <c r="G40" s="50">
        <v>37.9</v>
      </c>
      <c r="H40" s="40">
        <f t="shared" si="14"/>
        <v>57.9</v>
      </c>
      <c r="I40" s="48">
        <v>5</v>
      </c>
      <c r="J40" s="49">
        <v>5</v>
      </c>
      <c r="K40" s="49">
        <v>5</v>
      </c>
      <c r="L40" s="50">
        <v>5</v>
      </c>
      <c r="M40" s="40">
        <f t="shared" si="15"/>
        <v>20</v>
      </c>
      <c r="N40" s="48">
        <v>50</v>
      </c>
      <c r="O40" s="49">
        <v>80</v>
      </c>
      <c r="P40" s="49">
        <v>80</v>
      </c>
      <c r="Q40" s="39">
        <v>100</v>
      </c>
      <c r="R40" s="40">
        <f t="shared" si="16"/>
        <v>310</v>
      </c>
      <c r="S40" s="40">
        <f t="shared" si="17"/>
        <v>387.9</v>
      </c>
      <c r="U40" s="103"/>
      <c r="V40" s="102"/>
    </row>
    <row r="41" spans="1:22" s="1" customFormat="1" ht="32.1" customHeight="1" x14ac:dyDescent="0.25">
      <c r="A41" s="178" t="s">
        <v>46</v>
      </c>
      <c r="B41" s="18" t="s">
        <v>320</v>
      </c>
      <c r="C41" s="47">
        <v>50.511000000000003</v>
      </c>
      <c r="D41" s="48">
        <v>0</v>
      </c>
      <c r="E41" s="49">
        <v>0</v>
      </c>
      <c r="F41" s="49">
        <v>44.8</v>
      </c>
      <c r="G41" s="50">
        <v>15</v>
      </c>
      <c r="H41" s="40">
        <f t="shared" si="14"/>
        <v>59.8</v>
      </c>
      <c r="I41" s="48">
        <v>15</v>
      </c>
      <c r="J41" s="49">
        <v>15</v>
      </c>
      <c r="K41" s="49">
        <v>15</v>
      </c>
      <c r="L41" s="50">
        <v>15</v>
      </c>
      <c r="M41" s="40">
        <f t="shared" si="15"/>
        <v>60</v>
      </c>
      <c r="N41" s="48">
        <v>15</v>
      </c>
      <c r="O41" s="49">
        <v>15</v>
      </c>
      <c r="P41" s="49">
        <v>15</v>
      </c>
      <c r="Q41" s="39">
        <v>15</v>
      </c>
      <c r="R41" s="40">
        <f t="shared" si="16"/>
        <v>60</v>
      </c>
      <c r="S41" s="40">
        <f t="shared" si="17"/>
        <v>179.8</v>
      </c>
      <c r="U41" s="103"/>
      <c r="V41" s="102"/>
    </row>
    <row r="42" spans="1:22" s="1" customFormat="1" ht="32.1" customHeight="1" x14ac:dyDescent="0.25">
      <c r="A42" s="178" t="s">
        <v>47</v>
      </c>
      <c r="B42" s="18" t="s">
        <v>321</v>
      </c>
      <c r="C42" s="47">
        <v>0</v>
      </c>
      <c r="D42" s="48">
        <v>0</v>
      </c>
      <c r="E42" s="49">
        <v>0</v>
      </c>
      <c r="F42" s="49">
        <v>0</v>
      </c>
      <c r="G42" s="50">
        <v>20.76</v>
      </c>
      <c r="H42" s="40">
        <f t="shared" si="14"/>
        <v>20.76</v>
      </c>
      <c r="I42" s="48">
        <v>0</v>
      </c>
      <c r="J42" s="49">
        <v>0</v>
      </c>
      <c r="K42" s="49">
        <v>0</v>
      </c>
      <c r="L42" s="50">
        <v>0</v>
      </c>
      <c r="M42" s="40">
        <f t="shared" si="15"/>
        <v>0</v>
      </c>
      <c r="N42" s="48">
        <v>0</v>
      </c>
      <c r="O42" s="49">
        <v>0</v>
      </c>
      <c r="P42" s="49">
        <v>0</v>
      </c>
      <c r="Q42" s="39">
        <v>0</v>
      </c>
      <c r="R42" s="40">
        <f t="shared" si="16"/>
        <v>0</v>
      </c>
      <c r="S42" s="40">
        <f t="shared" si="17"/>
        <v>20.76</v>
      </c>
      <c r="U42" s="103"/>
      <c r="V42" s="102"/>
    </row>
    <row r="43" spans="1:22" s="1" customFormat="1" ht="44.25" customHeight="1" x14ac:dyDescent="0.25">
      <c r="A43" s="178" t="s">
        <v>48</v>
      </c>
      <c r="B43" s="18" t="s">
        <v>398</v>
      </c>
      <c r="C43" s="47">
        <v>0</v>
      </c>
      <c r="D43" s="48">
        <v>0</v>
      </c>
      <c r="E43" s="49">
        <v>0</v>
      </c>
      <c r="F43" s="49">
        <v>15</v>
      </c>
      <c r="G43" s="50">
        <v>64.849999999999994</v>
      </c>
      <c r="H43" s="40">
        <f t="shared" si="14"/>
        <v>79.849999999999994</v>
      </c>
      <c r="I43" s="48">
        <v>0</v>
      </c>
      <c r="J43" s="49">
        <v>0</v>
      </c>
      <c r="K43" s="49">
        <v>0</v>
      </c>
      <c r="L43" s="50">
        <v>0</v>
      </c>
      <c r="M43" s="40">
        <f t="shared" si="15"/>
        <v>0</v>
      </c>
      <c r="N43" s="48">
        <v>0</v>
      </c>
      <c r="O43" s="49">
        <v>0</v>
      </c>
      <c r="P43" s="49">
        <v>0</v>
      </c>
      <c r="Q43" s="39">
        <v>0</v>
      </c>
      <c r="R43" s="40">
        <f t="shared" si="16"/>
        <v>0</v>
      </c>
      <c r="S43" s="40">
        <f t="shared" si="17"/>
        <v>79.849999999999994</v>
      </c>
      <c r="U43" s="103"/>
      <c r="V43" s="102"/>
    </row>
    <row r="44" spans="1:22" s="1" customFormat="1" ht="32.1" customHeight="1" x14ac:dyDescent="0.25">
      <c r="A44" s="178" t="s">
        <v>49</v>
      </c>
      <c r="B44" s="18" t="s">
        <v>322</v>
      </c>
      <c r="C44" s="47">
        <v>30.34</v>
      </c>
      <c r="D44" s="48">
        <v>0</v>
      </c>
      <c r="E44" s="49">
        <v>0</v>
      </c>
      <c r="F44" s="49">
        <v>0</v>
      </c>
      <c r="G44" s="50">
        <v>0</v>
      </c>
      <c r="H44" s="40">
        <f t="shared" si="14"/>
        <v>0</v>
      </c>
      <c r="I44" s="48">
        <v>0</v>
      </c>
      <c r="J44" s="49">
        <v>0</v>
      </c>
      <c r="K44" s="49">
        <v>0</v>
      </c>
      <c r="L44" s="50">
        <v>0</v>
      </c>
      <c r="M44" s="40">
        <f t="shared" si="15"/>
        <v>0</v>
      </c>
      <c r="N44" s="48">
        <v>0</v>
      </c>
      <c r="O44" s="49">
        <v>0</v>
      </c>
      <c r="P44" s="49">
        <v>0</v>
      </c>
      <c r="Q44" s="39">
        <v>0</v>
      </c>
      <c r="R44" s="40">
        <f t="shared" si="16"/>
        <v>0</v>
      </c>
      <c r="S44" s="40">
        <f t="shared" si="17"/>
        <v>0</v>
      </c>
      <c r="U44" s="103"/>
      <c r="V44" s="102"/>
    </row>
    <row r="45" spans="1:22" s="1" customFormat="1" ht="32.1" customHeight="1" x14ac:dyDescent="0.25">
      <c r="A45" s="178" t="s">
        <v>50</v>
      </c>
      <c r="B45" s="18" t="s">
        <v>51</v>
      </c>
      <c r="C45" s="47">
        <v>4</v>
      </c>
      <c r="D45" s="48">
        <v>0</v>
      </c>
      <c r="E45" s="49">
        <v>0</v>
      </c>
      <c r="F45" s="49">
        <v>0</v>
      </c>
      <c r="G45" s="50">
        <v>0</v>
      </c>
      <c r="H45" s="40">
        <f t="shared" si="14"/>
        <v>0</v>
      </c>
      <c r="I45" s="48">
        <v>0</v>
      </c>
      <c r="J45" s="49">
        <v>0</v>
      </c>
      <c r="K45" s="49">
        <v>0</v>
      </c>
      <c r="L45" s="50">
        <v>0</v>
      </c>
      <c r="M45" s="40">
        <f t="shared" si="15"/>
        <v>0</v>
      </c>
      <c r="N45" s="48">
        <v>0</v>
      </c>
      <c r="O45" s="49">
        <v>0</v>
      </c>
      <c r="P45" s="49">
        <v>0</v>
      </c>
      <c r="Q45" s="39">
        <v>0</v>
      </c>
      <c r="R45" s="40">
        <f t="shared" si="16"/>
        <v>0</v>
      </c>
      <c r="S45" s="40">
        <f t="shared" si="17"/>
        <v>0</v>
      </c>
      <c r="U45" s="103"/>
      <c r="V45" s="102"/>
    </row>
    <row r="46" spans="1:22" s="1" customFormat="1" ht="32.1" customHeight="1" x14ac:dyDescent="0.25">
      <c r="A46" s="178" t="s">
        <v>52</v>
      </c>
      <c r="B46" s="18" t="s">
        <v>355</v>
      </c>
      <c r="C46" s="47">
        <v>78.419999999999987</v>
      </c>
      <c r="D46" s="48">
        <v>0</v>
      </c>
      <c r="E46" s="49">
        <v>2.54</v>
      </c>
      <c r="F46" s="49">
        <v>0</v>
      </c>
      <c r="G46" s="50">
        <v>0</v>
      </c>
      <c r="H46" s="40">
        <f t="shared" si="14"/>
        <v>2.54</v>
      </c>
      <c r="I46" s="48">
        <v>0</v>
      </c>
      <c r="J46" s="49">
        <v>0</v>
      </c>
      <c r="K46" s="49">
        <v>0</v>
      </c>
      <c r="L46" s="50">
        <v>0</v>
      </c>
      <c r="M46" s="40">
        <f t="shared" si="15"/>
        <v>0</v>
      </c>
      <c r="N46" s="48">
        <v>0</v>
      </c>
      <c r="O46" s="49">
        <v>0</v>
      </c>
      <c r="P46" s="49">
        <v>0</v>
      </c>
      <c r="Q46" s="39">
        <v>0</v>
      </c>
      <c r="R46" s="40">
        <f t="shared" si="16"/>
        <v>0</v>
      </c>
      <c r="S46" s="40">
        <f t="shared" si="17"/>
        <v>2.54</v>
      </c>
      <c r="U46" s="103"/>
      <c r="V46" s="102"/>
    </row>
    <row r="47" spans="1:22" s="1" customFormat="1" ht="32.1" customHeight="1" x14ac:dyDescent="0.25">
      <c r="A47" s="178" t="s">
        <v>53</v>
      </c>
      <c r="B47" s="18" t="s">
        <v>323</v>
      </c>
      <c r="C47" s="47">
        <v>0</v>
      </c>
      <c r="D47" s="48">
        <v>0</v>
      </c>
      <c r="E47" s="49">
        <v>0</v>
      </c>
      <c r="F47" s="49">
        <v>0</v>
      </c>
      <c r="G47" s="50">
        <v>76.69</v>
      </c>
      <c r="H47" s="40">
        <f t="shared" si="14"/>
        <v>76.69</v>
      </c>
      <c r="I47" s="48">
        <v>0</v>
      </c>
      <c r="J47" s="49">
        <v>0</v>
      </c>
      <c r="K47" s="49">
        <v>0</v>
      </c>
      <c r="L47" s="50">
        <v>0</v>
      </c>
      <c r="M47" s="40">
        <f t="shared" si="15"/>
        <v>0</v>
      </c>
      <c r="N47" s="48">
        <v>0</v>
      </c>
      <c r="O47" s="49">
        <v>0</v>
      </c>
      <c r="P47" s="49">
        <v>0</v>
      </c>
      <c r="Q47" s="39">
        <v>0</v>
      </c>
      <c r="R47" s="40">
        <f t="shared" si="16"/>
        <v>0</v>
      </c>
      <c r="S47" s="40">
        <f t="shared" si="17"/>
        <v>76.69</v>
      </c>
      <c r="U47" s="103"/>
      <c r="V47" s="102"/>
    </row>
    <row r="48" spans="1:22" s="1" customFormat="1" ht="32.1" customHeight="1" x14ac:dyDescent="0.25">
      <c r="A48" s="178" t="s">
        <v>54</v>
      </c>
      <c r="B48" s="18" t="s">
        <v>303</v>
      </c>
      <c r="C48" s="47">
        <v>20.78</v>
      </c>
      <c r="D48" s="48">
        <v>0</v>
      </c>
      <c r="E48" s="49">
        <v>0</v>
      </c>
      <c r="F48" s="49">
        <v>0</v>
      </c>
      <c r="G48" s="50">
        <v>0</v>
      </c>
      <c r="H48" s="40">
        <f t="shared" si="14"/>
        <v>0</v>
      </c>
      <c r="I48" s="48">
        <v>0</v>
      </c>
      <c r="J48" s="49">
        <v>0</v>
      </c>
      <c r="K48" s="49">
        <v>0</v>
      </c>
      <c r="L48" s="50">
        <v>0</v>
      </c>
      <c r="M48" s="40">
        <f t="shared" si="15"/>
        <v>0</v>
      </c>
      <c r="N48" s="48">
        <v>0</v>
      </c>
      <c r="O48" s="49">
        <v>0</v>
      </c>
      <c r="P48" s="49">
        <v>0</v>
      </c>
      <c r="Q48" s="39">
        <v>0</v>
      </c>
      <c r="R48" s="40">
        <f t="shared" si="16"/>
        <v>0</v>
      </c>
      <c r="S48" s="40">
        <f t="shared" si="17"/>
        <v>0</v>
      </c>
      <c r="U48" s="103"/>
      <c r="V48" s="102"/>
    </row>
    <row r="49" spans="1:22" s="1" customFormat="1" ht="37.5" customHeight="1" x14ac:dyDescent="0.25">
      <c r="A49" s="178" t="s">
        <v>55</v>
      </c>
      <c r="B49" s="18" t="s">
        <v>437</v>
      </c>
      <c r="C49" s="47">
        <v>4.78</v>
      </c>
      <c r="D49" s="48">
        <v>0</v>
      </c>
      <c r="E49" s="49">
        <v>0</v>
      </c>
      <c r="F49" s="49">
        <v>0</v>
      </c>
      <c r="G49" s="50">
        <v>0</v>
      </c>
      <c r="H49" s="40">
        <f t="shared" si="14"/>
        <v>0</v>
      </c>
      <c r="I49" s="48">
        <v>0</v>
      </c>
      <c r="J49" s="49">
        <v>0</v>
      </c>
      <c r="K49" s="49">
        <v>0</v>
      </c>
      <c r="L49" s="50">
        <v>0</v>
      </c>
      <c r="M49" s="40">
        <f t="shared" si="15"/>
        <v>0</v>
      </c>
      <c r="N49" s="48">
        <v>0</v>
      </c>
      <c r="O49" s="49">
        <v>0</v>
      </c>
      <c r="P49" s="49">
        <v>0</v>
      </c>
      <c r="Q49" s="39">
        <v>0</v>
      </c>
      <c r="R49" s="40">
        <f t="shared" si="16"/>
        <v>0</v>
      </c>
      <c r="S49" s="40">
        <f t="shared" si="17"/>
        <v>0</v>
      </c>
      <c r="U49" s="103"/>
      <c r="V49" s="102"/>
    </row>
    <row r="50" spans="1:22" s="1" customFormat="1" ht="44.25" customHeight="1" x14ac:dyDescent="0.25">
      <c r="A50" s="178" t="s">
        <v>56</v>
      </c>
      <c r="B50" s="18" t="s">
        <v>473</v>
      </c>
      <c r="C50" s="47">
        <v>0</v>
      </c>
      <c r="D50" s="48">
        <v>0</v>
      </c>
      <c r="E50" s="49">
        <v>5.3</v>
      </c>
      <c r="F50" s="49">
        <v>0</v>
      </c>
      <c r="G50" s="50">
        <v>58.98</v>
      </c>
      <c r="H50" s="40">
        <f t="shared" si="14"/>
        <v>64.28</v>
      </c>
      <c r="I50" s="48">
        <v>0</v>
      </c>
      <c r="J50" s="49">
        <v>0</v>
      </c>
      <c r="K50" s="49">
        <v>0</v>
      </c>
      <c r="L50" s="50">
        <v>0</v>
      </c>
      <c r="M50" s="40">
        <f t="shared" si="15"/>
        <v>0</v>
      </c>
      <c r="N50" s="48">
        <v>0</v>
      </c>
      <c r="O50" s="49">
        <v>0</v>
      </c>
      <c r="P50" s="49">
        <v>0</v>
      </c>
      <c r="Q50" s="39">
        <v>0</v>
      </c>
      <c r="R50" s="40">
        <f t="shared" si="16"/>
        <v>0</v>
      </c>
      <c r="S50" s="40">
        <f t="shared" si="17"/>
        <v>64.28</v>
      </c>
      <c r="U50" s="103"/>
      <c r="V50" s="102"/>
    </row>
    <row r="51" spans="1:22" s="1" customFormat="1" ht="45" customHeight="1" x14ac:dyDescent="0.25">
      <c r="A51" s="178" t="s">
        <v>57</v>
      </c>
      <c r="B51" s="18" t="s">
        <v>474</v>
      </c>
      <c r="C51" s="47">
        <v>3.49</v>
      </c>
      <c r="D51" s="48">
        <v>0</v>
      </c>
      <c r="E51" s="49">
        <v>0</v>
      </c>
      <c r="F51" s="49">
        <v>0</v>
      </c>
      <c r="G51" s="50">
        <v>47.5</v>
      </c>
      <c r="H51" s="40">
        <f t="shared" si="14"/>
        <v>47.5</v>
      </c>
      <c r="I51" s="48">
        <v>50</v>
      </c>
      <c r="J51" s="49">
        <v>100</v>
      </c>
      <c r="K51" s="49">
        <v>100</v>
      </c>
      <c r="L51" s="50">
        <v>24.04</v>
      </c>
      <c r="M51" s="40">
        <f t="shared" si="15"/>
        <v>274.04000000000002</v>
      </c>
      <c r="N51" s="48">
        <v>0</v>
      </c>
      <c r="O51" s="49">
        <v>0</v>
      </c>
      <c r="P51" s="49">
        <v>0</v>
      </c>
      <c r="Q51" s="39">
        <v>0</v>
      </c>
      <c r="R51" s="40">
        <f t="shared" si="16"/>
        <v>0</v>
      </c>
      <c r="S51" s="40">
        <f t="shared" si="17"/>
        <v>321.54000000000002</v>
      </c>
      <c r="U51" s="103"/>
      <c r="V51" s="102"/>
    </row>
    <row r="52" spans="1:22" s="1" customFormat="1" ht="32.1" customHeight="1" x14ac:dyDescent="0.25">
      <c r="A52" s="178" t="s">
        <v>58</v>
      </c>
      <c r="B52" s="18" t="s">
        <v>475</v>
      </c>
      <c r="C52" s="47">
        <v>105.82</v>
      </c>
      <c r="D52" s="48">
        <v>27.37</v>
      </c>
      <c r="E52" s="49">
        <v>55.63</v>
      </c>
      <c r="F52" s="49">
        <v>0</v>
      </c>
      <c r="G52" s="50">
        <v>0</v>
      </c>
      <c r="H52" s="40">
        <f t="shared" si="14"/>
        <v>83</v>
      </c>
      <c r="I52" s="48">
        <v>0</v>
      </c>
      <c r="J52" s="49">
        <v>0</v>
      </c>
      <c r="K52" s="49">
        <v>0</v>
      </c>
      <c r="L52" s="50">
        <v>0</v>
      </c>
      <c r="M52" s="40">
        <f t="shared" si="15"/>
        <v>0</v>
      </c>
      <c r="N52" s="48">
        <v>0</v>
      </c>
      <c r="O52" s="49">
        <v>0</v>
      </c>
      <c r="P52" s="49">
        <v>0</v>
      </c>
      <c r="Q52" s="39">
        <v>0</v>
      </c>
      <c r="R52" s="40">
        <f t="shared" si="16"/>
        <v>0</v>
      </c>
      <c r="S52" s="40">
        <f t="shared" si="17"/>
        <v>83</v>
      </c>
      <c r="U52" s="103"/>
      <c r="V52" s="102"/>
    </row>
    <row r="53" spans="1:22" s="1" customFormat="1" ht="32.1" customHeight="1" x14ac:dyDescent="0.25">
      <c r="A53" s="178" t="s">
        <v>59</v>
      </c>
      <c r="B53" s="18" t="s">
        <v>356</v>
      </c>
      <c r="C53" s="47">
        <v>0</v>
      </c>
      <c r="D53" s="48">
        <v>0</v>
      </c>
      <c r="E53" s="49">
        <v>0</v>
      </c>
      <c r="F53" s="49">
        <v>23.23</v>
      </c>
      <c r="G53" s="50">
        <v>0</v>
      </c>
      <c r="H53" s="40">
        <f t="shared" si="14"/>
        <v>23.23</v>
      </c>
      <c r="I53" s="48">
        <v>0</v>
      </c>
      <c r="J53" s="49">
        <v>0</v>
      </c>
      <c r="K53" s="49">
        <v>0</v>
      </c>
      <c r="L53" s="50">
        <v>0</v>
      </c>
      <c r="M53" s="40">
        <f t="shared" si="15"/>
        <v>0</v>
      </c>
      <c r="N53" s="48">
        <v>0</v>
      </c>
      <c r="O53" s="49">
        <v>0</v>
      </c>
      <c r="P53" s="49">
        <v>0</v>
      </c>
      <c r="Q53" s="39">
        <v>0</v>
      </c>
      <c r="R53" s="40">
        <f t="shared" si="16"/>
        <v>0</v>
      </c>
      <c r="S53" s="40">
        <f t="shared" si="17"/>
        <v>23.23</v>
      </c>
      <c r="U53" s="103"/>
      <c r="V53" s="102"/>
    </row>
    <row r="54" spans="1:22" s="15" customFormat="1" ht="54" customHeight="1" x14ac:dyDescent="0.25">
      <c r="A54" s="178" t="s">
        <v>60</v>
      </c>
      <c r="B54" s="18" t="s">
        <v>357</v>
      </c>
      <c r="C54" s="47">
        <v>0</v>
      </c>
      <c r="D54" s="48">
        <v>0</v>
      </c>
      <c r="E54" s="49">
        <v>0</v>
      </c>
      <c r="F54" s="49">
        <v>0</v>
      </c>
      <c r="G54" s="50">
        <v>0</v>
      </c>
      <c r="H54" s="40">
        <f t="shared" si="14"/>
        <v>0</v>
      </c>
      <c r="I54" s="48">
        <v>20</v>
      </c>
      <c r="J54" s="49">
        <v>30</v>
      </c>
      <c r="K54" s="49">
        <v>30</v>
      </c>
      <c r="L54" s="50">
        <v>56.22</v>
      </c>
      <c r="M54" s="40">
        <f t="shared" si="15"/>
        <v>136.22</v>
      </c>
      <c r="N54" s="48">
        <v>0</v>
      </c>
      <c r="O54" s="49">
        <v>0</v>
      </c>
      <c r="P54" s="49">
        <v>0</v>
      </c>
      <c r="Q54" s="39">
        <v>0</v>
      </c>
      <c r="R54" s="40">
        <f t="shared" si="16"/>
        <v>0</v>
      </c>
      <c r="S54" s="40">
        <f t="shared" si="17"/>
        <v>136.22</v>
      </c>
      <c r="U54" s="104"/>
      <c r="V54" s="102"/>
    </row>
    <row r="55" spans="1:22" s="1" customFormat="1" ht="32.1" customHeight="1" x14ac:dyDescent="0.25">
      <c r="A55" s="178" t="s">
        <v>61</v>
      </c>
      <c r="B55" s="18" t="s">
        <v>358</v>
      </c>
      <c r="C55" s="47">
        <v>0</v>
      </c>
      <c r="D55" s="48">
        <v>0</v>
      </c>
      <c r="E55" s="49">
        <v>0</v>
      </c>
      <c r="F55" s="49">
        <v>0</v>
      </c>
      <c r="G55" s="50">
        <v>0</v>
      </c>
      <c r="H55" s="40">
        <f t="shared" si="14"/>
        <v>0</v>
      </c>
      <c r="I55" s="48">
        <v>0</v>
      </c>
      <c r="J55" s="49">
        <v>0</v>
      </c>
      <c r="K55" s="49">
        <v>18.25</v>
      </c>
      <c r="L55" s="50">
        <v>20</v>
      </c>
      <c r="M55" s="40">
        <f t="shared" si="15"/>
        <v>38.25</v>
      </c>
      <c r="N55" s="48">
        <v>0</v>
      </c>
      <c r="O55" s="49">
        <v>0</v>
      </c>
      <c r="P55" s="49">
        <v>0</v>
      </c>
      <c r="Q55" s="39">
        <v>0</v>
      </c>
      <c r="R55" s="40">
        <f t="shared" si="16"/>
        <v>0</v>
      </c>
      <c r="S55" s="40">
        <f t="shared" si="17"/>
        <v>38.25</v>
      </c>
      <c r="U55" s="103"/>
      <c r="V55" s="102"/>
    </row>
    <row r="56" spans="1:22" s="1" customFormat="1" ht="32.1" customHeight="1" x14ac:dyDescent="0.25">
      <c r="A56" s="178" t="s">
        <v>62</v>
      </c>
      <c r="B56" s="18" t="s">
        <v>326</v>
      </c>
      <c r="C56" s="47">
        <v>0</v>
      </c>
      <c r="D56" s="48">
        <v>0</v>
      </c>
      <c r="E56" s="49">
        <v>0</v>
      </c>
      <c r="F56" s="49">
        <v>18.940000000000001</v>
      </c>
      <c r="G56" s="50">
        <v>0</v>
      </c>
      <c r="H56" s="40">
        <f t="shared" si="14"/>
        <v>18.940000000000001</v>
      </c>
      <c r="I56" s="48">
        <v>0</v>
      </c>
      <c r="J56" s="49">
        <v>0</v>
      </c>
      <c r="K56" s="49">
        <v>0</v>
      </c>
      <c r="L56" s="50">
        <v>0</v>
      </c>
      <c r="M56" s="40">
        <f t="shared" si="15"/>
        <v>0</v>
      </c>
      <c r="N56" s="48">
        <v>0</v>
      </c>
      <c r="O56" s="49">
        <v>0</v>
      </c>
      <c r="P56" s="49">
        <v>0</v>
      </c>
      <c r="Q56" s="39">
        <v>0</v>
      </c>
      <c r="R56" s="40">
        <f t="shared" si="16"/>
        <v>0</v>
      </c>
      <c r="S56" s="40">
        <f t="shared" si="17"/>
        <v>18.940000000000001</v>
      </c>
      <c r="U56" s="103"/>
      <c r="V56" s="102"/>
    </row>
    <row r="57" spans="1:22" s="1" customFormat="1" ht="32.1" customHeight="1" x14ac:dyDescent="0.25">
      <c r="A57" s="178" t="s">
        <v>63</v>
      </c>
      <c r="B57" s="18" t="s">
        <v>359</v>
      </c>
      <c r="C57" s="47">
        <v>0</v>
      </c>
      <c r="D57" s="48">
        <v>0</v>
      </c>
      <c r="E57" s="49">
        <v>0</v>
      </c>
      <c r="F57" s="49">
        <v>0</v>
      </c>
      <c r="G57" s="50">
        <v>0</v>
      </c>
      <c r="H57" s="40">
        <f t="shared" ref="H57" si="18">+SUM(D57:G57)</f>
        <v>0</v>
      </c>
      <c r="I57" s="48">
        <v>0</v>
      </c>
      <c r="J57" s="49">
        <v>0</v>
      </c>
      <c r="K57" s="49">
        <v>5</v>
      </c>
      <c r="L57" s="50">
        <v>5</v>
      </c>
      <c r="M57" s="40">
        <f t="shared" ref="M57" si="19">+SUM(I57:L57)</f>
        <v>10</v>
      </c>
      <c r="N57" s="48">
        <v>5</v>
      </c>
      <c r="O57" s="49">
        <v>5</v>
      </c>
      <c r="P57" s="49">
        <v>10</v>
      </c>
      <c r="Q57" s="39">
        <v>10</v>
      </c>
      <c r="R57" s="40">
        <f t="shared" ref="R57" si="20">+SUM(N57:Q57)</f>
        <v>30</v>
      </c>
      <c r="S57" s="40">
        <f t="shared" si="17"/>
        <v>40</v>
      </c>
      <c r="U57" s="103"/>
      <c r="V57" s="102"/>
    </row>
    <row r="58" spans="1:22" s="1" customFormat="1" ht="32.1" customHeight="1" x14ac:dyDescent="0.25">
      <c r="A58" s="178" t="s">
        <v>64</v>
      </c>
      <c r="B58" s="18" t="s">
        <v>304</v>
      </c>
      <c r="C58" s="47">
        <v>0.89041000000000003</v>
      </c>
      <c r="D58" s="48">
        <v>0</v>
      </c>
      <c r="E58" s="49">
        <v>0</v>
      </c>
      <c r="F58" s="49">
        <v>0</v>
      </c>
      <c r="G58" s="50">
        <v>0</v>
      </c>
      <c r="H58" s="40">
        <f t="shared" si="14"/>
        <v>0</v>
      </c>
      <c r="I58" s="48">
        <v>0</v>
      </c>
      <c r="J58" s="49">
        <v>0</v>
      </c>
      <c r="K58" s="49">
        <v>0</v>
      </c>
      <c r="L58" s="50">
        <v>0</v>
      </c>
      <c r="M58" s="40">
        <f t="shared" si="15"/>
        <v>0</v>
      </c>
      <c r="N58" s="48">
        <v>0</v>
      </c>
      <c r="O58" s="49">
        <v>0</v>
      </c>
      <c r="P58" s="49">
        <v>0</v>
      </c>
      <c r="Q58" s="39">
        <v>0</v>
      </c>
      <c r="R58" s="40">
        <f t="shared" si="16"/>
        <v>0</v>
      </c>
      <c r="S58" s="40">
        <f t="shared" si="17"/>
        <v>0</v>
      </c>
      <c r="U58" s="103"/>
      <c r="V58" s="102"/>
    </row>
    <row r="59" spans="1:22" s="1" customFormat="1" ht="32.1" customHeight="1" x14ac:dyDescent="0.25">
      <c r="A59" s="178" t="s">
        <v>66</v>
      </c>
      <c r="B59" s="18" t="s">
        <v>65</v>
      </c>
      <c r="C59" s="47">
        <v>81.56</v>
      </c>
      <c r="D59" s="48">
        <v>0</v>
      </c>
      <c r="E59" s="49">
        <v>0</v>
      </c>
      <c r="F59" s="49">
        <v>0</v>
      </c>
      <c r="G59" s="50">
        <v>0</v>
      </c>
      <c r="H59" s="40">
        <f t="shared" si="14"/>
        <v>0</v>
      </c>
      <c r="I59" s="48">
        <v>0</v>
      </c>
      <c r="J59" s="49">
        <v>0</v>
      </c>
      <c r="K59" s="49">
        <v>0</v>
      </c>
      <c r="L59" s="50">
        <v>0</v>
      </c>
      <c r="M59" s="40">
        <f t="shared" si="15"/>
        <v>0</v>
      </c>
      <c r="N59" s="48">
        <v>0</v>
      </c>
      <c r="O59" s="49">
        <v>0</v>
      </c>
      <c r="P59" s="49">
        <v>0</v>
      </c>
      <c r="Q59" s="39">
        <v>0</v>
      </c>
      <c r="R59" s="40">
        <f t="shared" si="16"/>
        <v>0</v>
      </c>
      <c r="S59" s="40">
        <f t="shared" si="17"/>
        <v>0</v>
      </c>
      <c r="U59" s="103"/>
      <c r="V59" s="102"/>
    </row>
    <row r="60" spans="1:22" s="1" customFormat="1" ht="32.1" customHeight="1" x14ac:dyDescent="0.25">
      <c r="A60" s="178" t="s">
        <v>68</v>
      </c>
      <c r="B60" s="18" t="s">
        <v>67</v>
      </c>
      <c r="C60" s="47">
        <v>47.56</v>
      </c>
      <c r="D60" s="48">
        <v>0</v>
      </c>
      <c r="E60" s="49">
        <v>0</v>
      </c>
      <c r="F60" s="49">
        <v>0</v>
      </c>
      <c r="G60" s="50">
        <v>0</v>
      </c>
      <c r="H60" s="40">
        <f t="shared" si="14"/>
        <v>0</v>
      </c>
      <c r="I60" s="48">
        <v>0</v>
      </c>
      <c r="J60" s="49">
        <v>0</v>
      </c>
      <c r="K60" s="49">
        <v>0</v>
      </c>
      <c r="L60" s="50">
        <v>0</v>
      </c>
      <c r="M60" s="40">
        <f t="shared" si="15"/>
        <v>0</v>
      </c>
      <c r="N60" s="48">
        <v>0</v>
      </c>
      <c r="O60" s="49">
        <v>0</v>
      </c>
      <c r="P60" s="49">
        <v>0</v>
      </c>
      <c r="Q60" s="39">
        <v>0</v>
      </c>
      <c r="R60" s="40">
        <f t="shared" si="16"/>
        <v>0</v>
      </c>
      <c r="S60" s="40">
        <f t="shared" si="17"/>
        <v>0</v>
      </c>
      <c r="U60" s="103"/>
      <c r="V60" s="102"/>
    </row>
    <row r="61" spans="1:22" s="1" customFormat="1" ht="32.1" customHeight="1" x14ac:dyDescent="0.25">
      <c r="A61" s="178" t="s">
        <v>69</v>
      </c>
      <c r="B61" s="18" t="s">
        <v>360</v>
      </c>
      <c r="C61" s="47">
        <v>14.45</v>
      </c>
      <c r="D61" s="48">
        <v>0</v>
      </c>
      <c r="E61" s="49">
        <v>0</v>
      </c>
      <c r="F61" s="49">
        <v>0</v>
      </c>
      <c r="G61" s="50">
        <v>0</v>
      </c>
      <c r="H61" s="40">
        <f t="shared" si="14"/>
        <v>0</v>
      </c>
      <c r="I61" s="48">
        <v>0</v>
      </c>
      <c r="J61" s="49">
        <v>0</v>
      </c>
      <c r="K61" s="49">
        <v>0</v>
      </c>
      <c r="L61" s="50">
        <v>0</v>
      </c>
      <c r="M61" s="40">
        <f t="shared" si="15"/>
        <v>0</v>
      </c>
      <c r="N61" s="48">
        <v>0</v>
      </c>
      <c r="O61" s="49">
        <v>0</v>
      </c>
      <c r="P61" s="49">
        <v>0</v>
      </c>
      <c r="Q61" s="39">
        <v>0</v>
      </c>
      <c r="R61" s="40">
        <f t="shared" si="16"/>
        <v>0</v>
      </c>
      <c r="S61" s="40">
        <f t="shared" si="17"/>
        <v>0</v>
      </c>
      <c r="U61" s="103"/>
      <c r="V61" s="102"/>
    </row>
    <row r="62" spans="1:22" s="1" customFormat="1" ht="32.1" customHeight="1" x14ac:dyDescent="0.25">
      <c r="A62" s="178" t="s">
        <v>71</v>
      </c>
      <c r="B62" s="18" t="s">
        <v>361</v>
      </c>
      <c r="C62" s="47">
        <v>11.9</v>
      </c>
      <c r="D62" s="48">
        <v>0</v>
      </c>
      <c r="E62" s="49">
        <v>0</v>
      </c>
      <c r="F62" s="49">
        <v>0</v>
      </c>
      <c r="G62" s="50">
        <v>0</v>
      </c>
      <c r="H62" s="40">
        <f t="shared" si="14"/>
        <v>0</v>
      </c>
      <c r="I62" s="48">
        <v>0</v>
      </c>
      <c r="J62" s="49">
        <v>0</v>
      </c>
      <c r="K62" s="49">
        <v>0</v>
      </c>
      <c r="L62" s="50">
        <v>0</v>
      </c>
      <c r="M62" s="40">
        <f t="shared" si="15"/>
        <v>0</v>
      </c>
      <c r="N62" s="48">
        <v>0</v>
      </c>
      <c r="O62" s="49">
        <v>0</v>
      </c>
      <c r="P62" s="49">
        <v>0</v>
      </c>
      <c r="Q62" s="39">
        <v>0</v>
      </c>
      <c r="R62" s="40">
        <f t="shared" si="16"/>
        <v>0</v>
      </c>
      <c r="S62" s="40">
        <f t="shared" si="17"/>
        <v>0</v>
      </c>
      <c r="U62" s="103"/>
      <c r="V62" s="102"/>
    </row>
    <row r="63" spans="1:22" s="1" customFormat="1" ht="32.1" customHeight="1" x14ac:dyDescent="0.25">
      <c r="A63" s="178" t="s">
        <v>72</v>
      </c>
      <c r="B63" s="18" t="s">
        <v>327</v>
      </c>
      <c r="C63" s="47">
        <v>0</v>
      </c>
      <c r="D63" s="48">
        <v>10</v>
      </c>
      <c r="E63" s="49">
        <v>10</v>
      </c>
      <c r="F63" s="49">
        <v>40</v>
      </c>
      <c r="G63" s="50">
        <v>13.5</v>
      </c>
      <c r="H63" s="40">
        <f t="shared" si="14"/>
        <v>73.5</v>
      </c>
      <c r="I63" s="48">
        <v>0</v>
      </c>
      <c r="J63" s="49">
        <v>0</v>
      </c>
      <c r="K63" s="49">
        <v>0</v>
      </c>
      <c r="L63" s="50">
        <v>0</v>
      </c>
      <c r="M63" s="40">
        <f t="shared" si="15"/>
        <v>0</v>
      </c>
      <c r="N63" s="48">
        <v>0</v>
      </c>
      <c r="O63" s="49">
        <v>0</v>
      </c>
      <c r="P63" s="49">
        <v>0</v>
      </c>
      <c r="Q63" s="39">
        <v>0</v>
      </c>
      <c r="R63" s="40">
        <f t="shared" si="16"/>
        <v>0</v>
      </c>
      <c r="S63" s="40">
        <f t="shared" si="17"/>
        <v>73.5</v>
      </c>
      <c r="U63" s="103"/>
      <c r="V63" s="102"/>
    </row>
    <row r="64" spans="1:22" s="1" customFormat="1" ht="32.1" customHeight="1" x14ac:dyDescent="0.25">
      <c r="A64" s="178" t="s">
        <v>73</v>
      </c>
      <c r="B64" s="18" t="s">
        <v>305</v>
      </c>
      <c r="C64" s="47">
        <v>0</v>
      </c>
      <c r="D64" s="48">
        <v>0</v>
      </c>
      <c r="E64" s="49">
        <v>34.380000000000003</v>
      </c>
      <c r="F64" s="49">
        <v>0</v>
      </c>
      <c r="G64" s="50">
        <v>0</v>
      </c>
      <c r="H64" s="40">
        <f t="shared" si="14"/>
        <v>34.380000000000003</v>
      </c>
      <c r="I64" s="48">
        <v>0</v>
      </c>
      <c r="J64" s="49">
        <v>0</v>
      </c>
      <c r="K64" s="49">
        <v>0</v>
      </c>
      <c r="L64" s="50">
        <v>0</v>
      </c>
      <c r="M64" s="40">
        <f t="shared" si="15"/>
        <v>0</v>
      </c>
      <c r="N64" s="48">
        <v>0</v>
      </c>
      <c r="O64" s="49">
        <v>0</v>
      </c>
      <c r="P64" s="49">
        <v>0</v>
      </c>
      <c r="Q64" s="39">
        <v>0</v>
      </c>
      <c r="R64" s="40">
        <f t="shared" si="16"/>
        <v>0</v>
      </c>
      <c r="S64" s="40">
        <f t="shared" si="17"/>
        <v>34.380000000000003</v>
      </c>
      <c r="U64" s="103"/>
      <c r="V64" s="102"/>
    </row>
    <row r="65" spans="1:22" s="1" customFormat="1" ht="32.1" customHeight="1" x14ac:dyDescent="0.25">
      <c r="A65" s="178" t="s">
        <v>74</v>
      </c>
      <c r="B65" s="18" t="s">
        <v>306</v>
      </c>
      <c r="C65" s="47">
        <v>0</v>
      </c>
      <c r="D65" s="48">
        <v>0</v>
      </c>
      <c r="E65" s="49">
        <v>0</v>
      </c>
      <c r="F65" s="49">
        <v>10</v>
      </c>
      <c r="G65" s="50">
        <v>13.29</v>
      </c>
      <c r="H65" s="40">
        <f t="shared" si="14"/>
        <v>23.29</v>
      </c>
      <c r="I65" s="48">
        <v>0</v>
      </c>
      <c r="J65" s="49">
        <v>0</v>
      </c>
      <c r="K65" s="49">
        <v>0</v>
      </c>
      <c r="L65" s="50">
        <v>0</v>
      </c>
      <c r="M65" s="40">
        <f t="shared" si="15"/>
        <v>0</v>
      </c>
      <c r="N65" s="48">
        <v>0</v>
      </c>
      <c r="O65" s="49">
        <v>0</v>
      </c>
      <c r="P65" s="49">
        <v>0</v>
      </c>
      <c r="Q65" s="39">
        <v>0</v>
      </c>
      <c r="R65" s="40">
        <f t="shared" si="16"/>
        <v>0</v>
      </c>
      <c r="S65" s="40">
        <f t="shared" si="17"/>
        <v>23.29</v>
      </c>
      <c r="U65" s="103"/>
      <c r="V65" s="102"/>
    </row>
    <row r="66" spans="1:22" s="1" customFormat="1" ht="32.1" customHeight="1" x14ac:dyDescent="0.25">
      <c r="A66" s="178" t="s">
        <v>75</v>
      </c>
      <c r="B66" s="18" t="s">
        <v>362</v>
      </c>
      <c r="C66" s="47">
        <v>0</v>
      </c>
      <c r="D66" s="48">
        <v>0</v>
      </c>
      <c r="E66" s="49">
        <v>5</v>
      </c>
      <c r="F66" s="49">
        <v>50.5</v>
      </c>
      <c r="G66" s="50">
        <v>0</v>
      </c>
      <c r="H66" s="40">
        <f t="shared" si="14"/>
        <v>55.5</v>
      </c>
      <c r="I66" s="48">
        <v>0</v>
      </c>
      <c r="J66" s="49">
        <v>0</v>
      </c>
      <c r="K66" s="49">
        <v>0</v>
      </c>
      <c r="L66" s="50">
        <v>0</v>
      </c>
      <c r="M66" s="40">
        <f t="shared" si="15"/>
        <v>0</v>
      </c>
      <c r="N66" s="48">
        <v>0</v>
      </c>
      <c r="O66" s="49">
        <v>0</v>
      </c>
      <c r="P66" s="49">
        <v>0</v>
      </c>
      <c r="Q66" s="39">
        <v>0</v>
      </c>
      <c r="R66" s="40">
        <f t="shared" si="16"/>
        <v>0</v>
      </c>
      <c r="S66" s="40">
        <f t="shared" si="17"/>
        <v>55.5</v>
      </c>
      <c r="U66" s="103"/>
      <c r="V66" s="102"/>
    </row>
    <row r="67" spans="1:22" s="1" customFormat="1" ht="40.5" customHeight="1" x14ac:dyDescent="0.25">
      <c r="A67" s="178" t="s">
        <v>76</v>
      </c>
      <c r="B67" s="18" t="s">
        <v>438</v>
      </c>
      <c r="C67" s="47">
        <v>1.07</v>
      </c>
      <c r="D67" s="48">
        <v>0</v>
      </c>
      <c r="E67" s="49">
        <v>0</v>
      </c>
      <c r="F67" s="49">
        <v>0</v>
      </c>
      <c r="G67" s="50">
        <v>0</v>
      </c>
      <c r="H67" s="40">
        <f t="shared" si="14"/>
        <v>0</v>
      </c>
      <c r="I67" s="48">
        <v>0</v>
      </c>
      <c r="J67" s="49">
        <v>0</v>
      </c>
      <c r="K67" s="49">
        <v>0</v>
      </c>
      <c r="L67" s="50">
        <v>0</v>
      </c>
      <c r="M67" s="40">
        <f t="shared" si="15"/>
        <v>0</v>
      </c>
      <c r="N67" s="48">
        <v>0</v>
      </c>
      <c r="O67" s="49">
        <v>0</v>
      </c>
      <c r="P67" s="49">
        <v>0</v>
      </c>
      <c r="Q67" s="39">
        <v>0</v>
      </c>
      <c r="R67" s="40">
        <f t="shared" si="16"/>
        <v>0</v>
      </c>
      <c r="S67" s="40">
        <f t="shared" si="17"/>
        <v>0</v>
      </c>
      <c r="U67" s="103"/>
      <c r="V67" s="102"/>
    </row>
    <row r="68" spans="1:22" s="1" customFormat="1" ht="38.25" customHeight="1" x14ac:dyDescent="0.25">
      <c r="A68" s="178" t="s">
        <v>77</v>
      </c>
      <c r="B68" s="18" t="s">
        <v>439</v>
      </c>
      <c r="C68" s="47">
        <v>0</v>
      </c>
      <c r="D68" s="48">
        <v>0</v>
      </c>
      <c r="E68" s="49">
        <v>0</v>
      </c>
      <c r="F68" s="49">
        <v>9.8000000000000007</v>
      </c>
      <c r="G68" s="50">
        <v>0</v>
      </c>
      <c r="H68" s="40">
        <f t="shared" si="14"/>
        <v>9.8000000000000007</v>
      </c>
      <c r="I68" s="48">
        <v>0</v>
      </c>
      <c r="J68" s="49">
        <v>50</v>
      </c>
      <c r="K68" s="49">
        <v>50</v>
      </c>
      <c r="L68" s="50">
        <v>50</v>
      </c>
      <c r="M68" s="40">
        <f t="shared" si="15"/>
        <v>150</v>
      </c>
      <c r="N68" s="48">
        <v>30</v>
      </c>
      <c r="O68" s="49">
        <v>30</v>
      </c>
      <c r="P68" s="49">
        <v>30</v>
      </c>
      <c r="Q68" s="39">
        <v>60</v>
      </c>
      <c r="R68" s="40">
        <f t="shared" si="16"/>
        <v>150</v>
      </c>
      <c r="S68" s="40">
        <f t="shared" si="17"/>
        <v>309.8</v>
      </c>
      <c r="U68" s="103"/>
      <c r="V68" s="102"/>
    </row>
    <row r="69" spans="1:22" s="1" customFormat="1" ht="32.1" customHeight="1" x14ac:dyDescent="0.25">
      <c r="A69" s="178" t="s">
        <v>78</v>
      </c>
      <c r="B69" s="18" t="s">
        <v>363</v>
      </c>
      <c r="C69" s="47">
        <v>0</v>
      </c>
      <c r="D69" s="48">
        <v>0</v>
      </c>
      <c r="E69" s="49">
        <v>0</v>
      </c>
      <c r="F69" s="49">
        <v>0</v>
      </c>
      <c r="G69" s="50">
        <v>0</v>
      </c>
      <c r="H69" s="40">
        <f t="shared" si="14"/>
        <v>0</v>
      </c>
      <c r="I69" s="48">
        <v>25</v>
      </c>
      <c r="J69" s="49">
        <v>25</v>
      </c>
      <c r="K69" s="49">
        <v>60</v>
      </c>
      <c r="L69" s="50">
        <v>60</v>
      </c>
      <c r="M69" s="40">
        <f t="shared" si="15"/>
        <v>170</v>
      </c>
      <c r="N69" s="48">
        <v>25</v>
      </c>
      <c r="O69" s="49">
        <v>25</v>
      </c>
      <c r="P69" s="49">
        <v>0</v>
      </c>
      <c r="Q69" s="39">
        <v>0</v>
      </c>
      <c r="R69" s="40">
        <f t="shared" si="16"/>
        <v>50</v>
      </c>
      <c r="S69" s="40">
        <f t="shared" si="17"/>
        <v>220</v>
      </c>
      <c r="U69" s="103"/>
      <c r="V69" s="102"/>
    </row>
    <row r="70" spans="1:22" s="1" customFormat="1" ht="39" customHeight="1" x14ac:dyDescent="0.25">
      <c r="A70" s="178" t="s">
        <v>79</v>
      </c>
      <c r="B70" s="18" t="s">
        <v>504</v>
      </c>
      <c r="C70" s="47">
        <v>0</v>
      </c>
      <c r="D70" s="48">
        <v>0</v>
      </c>
      <c r="E70" s="49">
        <v>0</v>
      </c>
      <c r="F70" s="49">
        <v>0</v>
      </c>
      <c r="G70" s="50">
        <v>2.5</v>
      </c>
      <c r="H70" s="40">
        <f t="shared" si="14"/>
        <v>2.5</v>
      </c>
      <c r="I70" s="48">
        <v>10</v>
      </c>
      <c r="J70" s="49">
        <v>10</v>
      </c>
      <c r="K70" s="49">
        <v>20</v>
      </c>
      <c r="L70" s="50">
        <v>24.02</v>
      </c>
      <c r="M70" s="40">
        <f t="shared" si="15"/>
        <v>64.02</v>
      </c>
      <c r="N70" s="48">
        <v>0</v>
      </c>
      <c r="O70" s="49">
        <v>0</v>
      </c>
      <c r="P70" s="49">
        <v>0</v>
      </c>
      <c r="Q70" s="39">
        <v>0</v>
      </c>
      <c r="R70" s="40">
        <f t="shared" si="16"/>
        <v>0</v>
      </c>
      <c r="S70" s="40">
        <f t="shared" si="17"/>
        <v>66.52</v>
      </c>
      <c r="U70" s="103"/>
      <c r="V70" s="102"/>
    </row>
    <row r="71" spans="1:22" s="1" customFormat="1" ht="43.5" customHeight="1" x14ac:dyDescent="0.25">
      <c r="A71" s="178" t="s">
        <v>505</v>
      </c>
      <c r="B71" s="18" t="s">
        <v>506</v>
      </c>
      <c r="C71" s="47">
        <v>0</v>
      </c>
      <c r="D71" s="48">
        <v>0</v>
      </c>
      <c r="E71" s="49">
        <v>0</v>
      </c>
      <c r="F71" s="49">
        <v>0</v>
      </c>
      <c r="G71" s="50">
        <v>7</v>
      </c>
      <c r="H71" s="40">
        <f t="shared" si="14"/>
        <v>7</v>
      </c>
      <c r="I71" s="48">
        <v>0</v>
      </c>
      <c r="J71" s="49">
        <v>0</v>
      </c>
      <c r="K71" s="49">
        <v>0</v>
      </c>
      <c r="L71" s="50">
        <v>0</v>
      </c>
      <c r="M71" s="40">
        <f t="shared" si="15"/>
        <v>0</v>
      </c>
      <c r="N71" s="48">
        <v>0</v>
      </c>
      <c r="O71" s="49">
        <v>0</v>
      </c>
      <c r="P71" s="49">
        <v>0</v>
      </c>
      <c r="Q71" s="39">
        <v>0</v>
      </c>
      <c r="R71" s="40">
        <f t="shared" si="16"/>
        <v>0</v>
      </c>
      <c r="S71" s="40">
        <f t="shared" si="17"/>
        <v>7</v>
      </c>
      <c r="U71" s="103"/>
      <c r="V71" s="102"/>
    </row>
    <row r="72" spans="1:22" s="1" customFormat="1" ht="32.1" customHeight="1" x14ac:dyDescent="0.25">
      <c r="A72" s="178" t="s">
        <v>80</v>
      </c>
      <c r="B72" s="18" t="s">
        <v>364</v>
      </c>
      <c r="C72" s="47">
        <v>12.05</v>
      </c>
      <c r="D72" s="48">
        <v>0</v>
      </c>
      <c r="E72" s="49">
        <v>0</v>
      </c>
      <c r="F72" s="49">
        <v>0</v>
      </c>
      <c r="G72" s="50">
        <v>0</v>
      </c>
      <c r="H72" s="40">
        <f t="shared" si="14"/>
        <v>0</v>
      </c>
      <c r="I72" s="48">
        <v>0</v>
      </c>
      <c r="J72" s="49">
        <v>0</v>
      </c>
      <c r="K72" s="49">
        <v>0</v>
      </c>
      <c r="L72" s="50">
        <v>0</v>
      </c>
      <c r="M72" s="40">
        <f t="shared" si="15"/>
        <v>0</v>
      </c>
      <c r="N72" s="48">
        <v>0</v>
      </c>
      <c r="O72" s="49">
        <v>0</v>
      </c>
      <c r="P72" s="49">
        <v>0</v>
      </c>
      <c r="Q72" s="39">
        <v>0</v>
      </c>
      <c r="R72" s="40">
        <f t="shared" si="16"/>
        <v>0</v>
      </c>
      <c r="S72" s="40">
        <f t="shared" si="17"/>
        <v>0</v>
      </c>
      <c r="U72" s="103"/>
      <c r="V72" s="102"/>
    </row>
    <row r="73" spans="1:22" s="1" customFormat="1" ht="32.1" customHeight="1" x14ac:dyDescent="0.25">
      <c r="A73" s="178" t="s">
        <v>81</v>
      </c>
      <c r="B73" s="18" t="s">
        <v>523</v>
      </c>
      <c r="C73" s="47">
        <v>13.07</v>
      </c>
      <c r="D73" s="48">
        <v>0</v>
      </c>
      <c r="E73" s="49">
        <v>0</v>
      </c>
      <c r="F73" s="49">
        <v>0</v>
      </c>
      <c r="G73" s="50">
        <v>0</v>
      </c>
      <c r="H73" s="40">
        <f t="shared" si="14"/>
        <v>0</v>
      </c>
      <c r="I73" s="48">
        <v>0</v>
      </c>
      <c r="J73" s="49">
        <v>0</v>
      </c>
      <c r="K73" s="49">
        <v>0</v>
      </c>
      <c r="L73" s="50">
        <v>0</v>
      </c>
      <c r="M73" s="40">
        <f t="shared" si="15"/>
        <v>0</v>
      </c>
      <c r="N73" s="48">
        <v>0</v>
      </c>
      <c r="O73" s="49">
        <v>0</v>
      </c>
      <c r="P73" s="49">
        <v>0</v>
      </c>
      <c r="Q73" s="39">
        <v>0</v>
      </c>
      <c r="R73" s="40">
        <f t="shared" si="16"/>
        <v>0</v>
      </c>
      <c r="S73" s="40">
        <f t="shared" si="17"/>
        <v>0</v>
      </c>
      <c r="U73" s="103"/>
      <c r="V73" s="102"/>
    </row>
    <row r="74" spans="1:22" s="1" customFormat="1" ht="42.75" customHeight="1" x14ac:dyDescent="0.25">
      <c r="A74" s="178" t="s">
        <v>82</v>
      </c>
      <c r="B74" s="18" t="s">
        <v>365</v>
      </c>
      <c r="C74" s="47">
        <v>0</v>
      </c>
      <c r="D74" s="48">
        <v>0</v>
      </c>
      <c r="E74" s="49">
        <v>0</v>
      </c>
      <c r="F74" s="49">
        <v>0</v>
      </c>
      <c r="G74" s="50">
        <v>0</v>
      </c>
      <c r="H74" s="40">
        <f t="shared" si="14"/>
        <v>0</v>
      </c>
      <c r="I74" s="48">
        <v>5</v>
      </c>
      <c r="J74" s="49">
        <v>5</v>
      </c>
      <c r="K74" s="49">
        <v>5</v>
      </c>
      <c r="L74" s="50">
        <v>5</v>
      </c>
      <c r="M74" s="40">
        <f t="shared" si="15"/>
        <v>20</v>
      </c>
      <c r="N74" s="48">
        <v>0</v>
      </c>
      <c r="O74" s="49">
        <v>0</v>
      </c>
      <c r="P74" s="49">
        <v>0</v>
      </c>
      <c r="Q74" s="39">
        <v>0</v>
      </c>
      <c r="R74" s="40">
        <f t="shared" ref="R74" si="21">+SUM(N74:Q74)</f>
        <v>0</v>
      </c>
      <c r="S74" s="40">
        <f t="shared" si="17"/>
        <v>20</v>
      </c>
      <c r="U74" s="103"/>
      <c r="V74" s="102"/>
    </row>
    <row r="75" spans="1:22" s="1" customFormat="1" ht="42" customHeight="1" x14ac:dyDescent="0.25">
      <c r="A75" s="178" t="s">
        <v>83</v>
      </c>
      <c r="B75" s="18" t="s">
        <v>328</v>
      </c>
      <c r="C75" s="47">
        <v>0</v>
      </c>
      <c r="D75" s="48">
        <v>0</v>
      </c>
      <c r="E75" s="49">
        <v>0</v>
      </c>
      <c r="F75" s="49">
        <v>0</v>
      </c>
      <c r="G75" s="50">
        <v>0</v>
      </c>
      <c r="H75" s="40">
        <f t="shared" si="14"/>
        <v>0</v>
      </c>
      <c r="I75" s="48">
        <v>5</v>
      </c>
      <c r="J75" s="49">
        <v>5</v>
      </c>
      <c r="K75" s="49">
        <v>5</v>
      </c>
      <c r="L75" s="50">
        <v>5</v>
      </c>
      <c r="M75" s="40">
        <f t="shared" si="15"/>
        <v>20</v>
      </c>
      <c r="N75" s="48">
        <v>25</v>
      </c>
      <c r="O75" s="49">
        <v>25</v>
      </c>
      <c r="P75" s="49">
        <v>25</v>
      </c>
      <c r="Q75" s="39">
        <v>25</v>
      </c>
      <c r="R75" s="40">
        <f t="shared" si="16"/>
        <v>100</v>
      </c>
      <c r="S75" s="40">
        <f t="shared" si="17"/>
        <v>120</v>
      </c>
      <c r="U75" s="103"/>
      <c r="V75" s="102"/>
    </row>
    <row r="76" spans="1:22" s="1" customFormat="1" ht="43.5" customHeight="1" x14ac:dyDescent="0.25">
      <c r="A76" s="178" t="s">
        <v>84</v>
      </c>
      <c r="B76" s="18" t="s">
        <v>440</v>
      </c>
      <c r="C76" s="47">
        <v>0</v>
      </c>
      <c r="D76" s="48">
        <v>0</v>
      </c>
      <c r="E76" s="49">
        <v>0</v>
      </c>
      <c r="F76" s="49">
        <v>0</v>
      </c>
      <c r="G76" s="50">
        <v>0</v>
      </c>
      <c r="H76" s="40">
        <f t="shared" si="14"/>
        <v>0</v>
      </c>
      <c r="I76" s="48">
        <v>5</v>
      </c>
      <c r="J76" s="49">
        <v>5</v>
      </c>
      <c r="K76" s="49">
        <v>5</v>
      </c>
      <c r="L76" s="50">
        <v>5</v>
      </c>
      <c r="M76" s="40">
        <f t="shared" si="15"/>
        <v>20</v>
      </c>
      <c r="N76" s="48">
        <v>0</v>
      </c>
      <c r="O76" s="49">
        <v>0</v>
      </c>
      <c r="P76" s="49">
        <v>0</v>
      </c>
      <c r="Q76" s="39">
        <v>0</v>
      </c>
      <c r="R76" s="40">
        <f t="shared" si="16"/>
        <v>0</v>
      </c>
      <c r="S76" s="40">
        <f t="shared" si="17"/>
        <v>20</v>
      </c>
      <c r="U76" s="103"/>
      <c r="V76" s="102"/>
    </row>
    <row r="77" spans="1:22" s="1" customFormat="1" ht="32.1" customHeight="1" x14ac:dyDescent="0.25">
      <c r="A77" s="178" t="s">
        <v>85</v>
      </c>
      <c r="B77" s="18" t="s">
        <v>410</v>
      </c>
      <c r="C77" s="47">
        <v>0</v>
      </c>
      <c r="D77" s="48">
        <v>0</v>
      </c>
      <c r="E77" s="49">
        <v>0</v>
      </c>
      <c r="F77" s="49">
        <v>0</v>
      </c>
      <c r="G77" s="50">
        <v>0</v>
      </c>
      <c r="H77" s="40">
        <f t="shared" si="14"/>
        <v>0</v>
      </c>
      <c r="I77" s="48">
        <v>25</v>
      </c>
      <c r="J77" s="49">
        <v>25</v>
      </c>
      <c r="K77" s="49">
        <v>30</v>
      </c>
      <c r="L77" s="50">
        <v>30</v>
      </c>
      <c r="M77" s="40">
        <f t="shared" si="15"/>
        <v>110</v>
      </c>
      <c r="N77" s="48">
        <v>20</v>
      </c>
      <c r="O77" s="49">
        <v>20</v>
      </c>
      <c r="P77" s="49">
        <v>30</v>
      </c>
      <c r="Q77" s="39">
        <v>30</v>
      </c>
      <c r="R77" s="40">
        <f t="shared" si="16"/>
        <v>100</v>
      </c>
      <c r="S77" s="40">
        <f t="shared" si="17"/>
        <v>210</v>
      </c>
      <c r="U77" s="103"/>
      <c r="V77" s="102"/>
    </row>
    <row r="78" spans="1:22" s="1" customFormat="1" ht="32.1" customHeight="1" x14ac:dyDescent="0.25">
      <c r="A78" s="178" t="s">
        <v>313</v>
      </c>
      <c r="B78" s="18" t="s">
        <v>411</v>
      </c>
      <c r="C78" s="47">
        <v>0</v>
      </c>
      <c r="D78" s="48">
        <v>0</v>
      </c>
      <c r="E78" s="49">
        <v>0</v>
      </c>
      <c r="F78" s="49">
        <v>0</v>
      </c>
      <c r="G78" s="50">
        <v>0</v>
      </c>
      <c r="H78" s="40">
        <f t="shared" si="14"/>
        <v>0</v>
      </c>
      <c r="I78" s="48">
        <v>10</v>
      </c>
      <c r="J78" s="49">
        <v>10</v>
      </c>
      <c r="K78" s="49">
        <v>20</v>
      </c>
      <c r="L78" s="50">
        <v>25</v>
      </c>
      <c r="M78" s="40">
        <f t="shared" si="15"/>
        <v>65</v>
      </c>
      <c r="N78" s="48">
        <v>30</v>
      </c>
      <c r="O78" s="49">
        <v>30</v>
      </c>
      <c r="P78" s="49">
        <v>30</v>
      </c>
      <c r="Q78" s="39">
        <v>10</v>
      </c>
      <c r="R78" s="40">
        <f t="shared" si="16"/>
        <v>100</v>
      </c>
      <c r="S78" s="40">
        <f t="shared" si="17"/>
        <v>165</v>
      </c>
      <c r="U78" s="103"/>
      <c r="V78" s="102"/>
    </row>
    <row r="79" spans="1:22" s="1" customFormat="1" ht="55.5" customHeight="1" x14ac:dyDescent="0.25">
      <c r="A79" s="178" t="s">
        <v>412</v>
      </c>
      <c r="B79" s="18" t="s">
        <v>413</v>
      </c>
      <c r="C79" s="47">
        <v>0</v>
      </c>
      <c r="D79" s="48">
        <v>0</v>
      </c>
      <c r="E79" s="49">
        <v>0</v>
      </c>
      <c r="F79" s="49">
        <v>0</v>
      </c>
      <c r="G79" s="50">
        <v>0</v>
      </c>
      <c r="H79" s="40">
        <f t="shared" si="14"/>
        <v>0</v>
      </c>
      <c r="I79" s="48">
        <v>5</v>
      </c>
      <c r="J79" s="49">
        <v>5</v>
      </c>
      <c r="K79" s="49">
        <v>5</v>
      </c>
      <c r="L79" s="50">
        <v>5</v>
      </c>
      <c r="M79" s="40">
        <f t="shared" si="15"/>
        <v>20</v>
      </c>
      <c r="N79" s="48">
        <v>0</v>
      </c>
      <c r="O79" s="49">
        <v>0</v>
      </c>
      <c r="P79" s="49">
        <v>0</v>
      </c>
      <c r="Q79" s="39">
        <v>0</v>
      </c>
      <c r="R79" s="40">
        <f t="shared" si="16"/>
        <v>0</v>
      </c>
      <c r="S79" s="40">
        <f t="shared" si="17"/>
        <v>20</v>
      </c>
      <c r="U79" s="103"/>
      <c r="V79" s="102"/>
    </row>
    <row r="80" spans="1:22" s="1" customFormat="1" ht="32.1" customHeight="1" x14ac:dyDescent="0.25">
      <c r="A80" s="178" t="s">
        <v>509</v>
      </c>
      <c r="B80" s="18" t="s">
        <v>498</v>
      </c>
      <c r="C80" s="47">
        <v>0</v>
      </c>
      <c r="D80" s="48">
        <v>0</v>
      </c>
      <c r="E80" s="49">
        <v>0</v>
      </c>
      <c r="F80" s="49">
        <v>0</v>
      </c>
      <c r="G80" s="50">
        <v>5</v>
      </c>
      <c r="H80" s="40">
        <f t="shared" si="14"/>
        <v>5</v>
      </c>
      <c r="I80" s="48">
        <v>5</v>
      </c>
      <c r="J80" s="49">
        <v>5</v>
      </c>
      <c r="K80" s="49">
        <v>5</v>
      </c>
      <c r="L80" s="50">
        <v>5</v>
      </c>
      <c r="M80" s="40">
        <f t="shared" si="15"/>
        <v>20</v>
      </c>
      <c r="N80" s="48">
        <v>0</v>
      </c>
      <c r="O80" s="49">
        <v>0</v>
      </c>
      <c r="P80" s="49">
        <v>0</v>
      </c>
      <c r="Q80" s="39">
        <v>0</v>
      </c>
      <c r="R80" s="40">
        <f t="shared" si="16"/>
        <v>0</v>
      </c>
      <c r="S80" s="40">
        <f t="shared" si="17"/>
        <v>25</v>
      </c>
      <c r="U80" s="103"/>
      <c r="V80" s="102"/>
    </row>
    <row r="81" spans="1:24" s="1" customFormat="1" ht="32.1" customHeight="1" x14ac:dyDescent="0.25">
      <c r="A81" s="178" t="s">
        <v>510</v>
      </c>
      <c r="B81" s="18" t="s">
        <v>499</v>
      </c>
      <c r="C81" s="47">
        <v>0</v>
      </c>
      <c r="D81" s="48">
        <v>0</v>
      </c>
      <c r="E81" s="49">
        <v>0</v>
      </c>
      <c r="F81" s="49">
        <v>0</v>
      </c>
      <c r="G81" s="50">
        <v>5</v>
      </c>
      <c r="H81" s="40">
        <f t="shared" si="14"/>
        <v>5</v>
      </c>
      <c r="I81" s="48">
        <v>10</v>
      </c>
      <c r="J81" s="49">
        <v>0</v>
      </c>
      <c r="K81" s="49">
        <v>0</v>
      </c>
      <c r="L81" s="50">
        <v>0</v>
      </c>
      <c r="M81" s="40">
        <f t="shared" si="15"/>
        <v>10</v>
      </c>
      <c r="N81" s="48">
        <v>0</v>
      </c>
      <c r="O81" s="49">
        <v>0</v>
      </c>
      <c r="P81" s="49">
        <v>0</v>
      </c>
      <c r="Q81" s="39">
        <v>0</v>
      </c>
      <c r="R81" s="40">
        <f t="shared" si="16"/>
        <v>0</v>
      </c>
      <c r="S81" s="40">
        <f t="shared" si="17"/>
        <v>15</v>
      </c>
      <c r="U81" s="103"/>
      <c r="V81" s="102"/>
    </row>
    <row r="82" spans="1:24" s="1" customFormat="1" ht="32.1" customHeight="1" x14ac:dyDescent="0.25">
      <c r="A82" s="178"/>
      <c r="B82" s="25" t="s">
        <v>87</v>
      </c>
      <c r="C82" s="77">
        <f>+SUM(C29:C81)</f>
        <v>696.36300999999992</v>
      </c>
      <c r="D82" s="73">
        <f>+SUM(D29:D81)</f>
        <v>37.370000000000005</v>
      </c>
      <c r="E82" s="71">
        <f>+SUM(E29:E81)</f>
        <v>209.98999999999998</v>
      </c>
      <c r="F82" s="71">
        <f>+SUM(F29:F81)</f>
        <v>247.27</v>
      </c>
      <c r="G82" s="74">
        <f>+SUM(G29:G81)</f>
        <v>425.65000000000003</v>
      </c>
      <c r="H82" s="40">
        <f t="shared" si="14"/>
        <v>920.28</v>
      </c>
      <c r="I82" s="73">
        <f>+SUM(I29:I81)</f>
        <v>220</v>
      </c>
      <c r="J82" s="71">
        <f>+SUM(J29:J81)</f>
        <v>320</v>
      </c>
      <c r="K82" s="71">
        <f>+SUM(K29:K81)</f>
        <v>403.25</v>
      </c>
      <c r="L82" s="74">
        <f>+SUM(L29:L81)</f>
        <v>354.28</v>
      </c>
      <c r="M82" s="40">
        <f t="shared" si="15"/>
        <v>1297.53</v>
      </c>
      <c r="N82" s="73">
        <f>+SUM(N29:N81)</f>
        <v>200</v>
      </c>
      <c r="O82" s="71">
        <f>+SUM(O29:O81)</f>
        <v>230</v>
      </c>
      <c r="P82" s="71">
        <f>+SUM(P29:P81)</f>
        <v>220</v>
      </c>
      <c r="Q82" s="74">
        <f>+SUM(Q29:Q81)</f>
        <v>250</v>
      </c>
      <c r="R82" s="40">
        <f t="shared" si="16"/>
        <v>900</v>
      </c>
      <c r="S82" s="40">
        <f t="shared" si="17"/>
        <v>3117.81</v>
      </c>
      <c r="U82" s="105"/>
      <c r="V82" s="105"/>
    </row>
    <row r="83" spans="1:24" s="16" customFormat="1" ht="32.1" customHeight="1" x14ac:dyDescent="0.25">
      <c r="A83" s="180" t="s">
        <v>88</v>
      </c>
      <c r="B83" s="25" t="s">
        <v>89</v>
      </c>
      <c r="C83" s="77">
        <f>+SUM(C84:C143)</f>
        <v>749.94800000000009</v>
      </c>
      <c r="D83" s="73">
        <f t="shared" ref="D83:G83" si="22">+SUM(D84:D143)</f>
        <v>79.304000000000002</v>
      </c>
      <c r="E83" s="71">
        <f t="shared" si="22"/>
        <v>111.88</v>
      </c>
      <c r="F83" s="71">
        <f t="shared" si="22"/>
        <v>635.03</v>
      </c>
      <c r="G83" s="74">
        <f t="shared" si="22"/>
        <v>932.85</v>
      </c>
      <c r="H83" s="40">
        <f t="shared" ref="H83" si="23">+SUM(D83:G83)</f>
        <v>1759.0639999999999</v>
      </c>
      <c r="I83" s="73">
        <f t="shared" ref="I83:L83" si="24">+SUM(I84:I143)</f>
        <v>345.21000000000004</v>
      </c>
      <c r="J83" s="71">
        <f t="shared" si="24"/>
        <v>498.75</v>
      </c>
      <c r="K83" s="71">
        <f t="shared" si="24"/>
        <v>530.32999999999993</v>
      </c>
      <c r="L83" s="74">
        <f t="shared" si="24"/>
        <v>512.08999999999992</v>
      </c>
      <c r="M83" s="40">
        <f t="shared" ref="M83" si="25">+SUM(I83:L83)</f>
        <v>1886.3799999999999</v>
      </c>
      <c r="N83" s="73">
        <f t="shared" ref="N83:Q83" si="26">+SUM(N84:N143)</f>
        <v>550</v>
      </c>
      <c r="O83" s="71">
        <f t="shared" si="26"/>
        <v>635</v>
      </c>
      <c r="P83" s="71">
        <f t="shared" si="26"/>
        <v>655</v>
      </c>
      <c r="Q83" s="78">
        <f t="shared" si="26"/>
        <v>668.97</v>
      </c>
      <c r="R83" s="40">
        <f t="shared" ref="R83:R148" si="27">+SUM(N83:Q83)</f>
        <v>2508.9700000000003</v>
      </c>
      <c r="S83" s="40">
        <f t="shared" ref="S83:S148" si="28">+H83+M83+R83</f>
        <v>6154.4139999999998</v>
      </c>
      <c r="U83" s="107"/>
      <c r="V83" s="107"/>
    </row>
    <row r="84" spans="1:24" s="1" customFormat="1" ht="32.1" customHeight="1" x14ac:dyDescent="0.25">
      <c r="A84" s="178" t="s">
        <v>90</v>
      </c>
      <c r="B84" s="18" t="s">
        <v>415</v>
      </c>
      <c r="C84" s="47">
        <v>6.5</v>
      </c>
      <c r="D84" s="48">
        <v>0</v>
      </c>
      <c r="E84" s="49">
        <v>32.880000000000003</v>
      </c>
      <c r="F84" s="49">
        <v>124.53</v>
      </c>
      <c r="G84" s="50">
        <v>0</v>
      </c>
      <c r="H84" s="40">
        <f t="shared" ref="H84:H121" si="29">+SUM(D84:G84)</f>
        <v>157.41</v>
      </c>
      <c r="I84" s="48">
        <v>0</v>
      </c>
      <c r="J84" s="49">
        <v>0</v>
      </c>
      <c r="K84" s="49">
        <v>0</v>
      </c>
      <c r="L84" s="50">
        <v>0</v>
      </c>
      <c r="M84" s="40">
        <f t="shared" ref="M84:M121" si="30">+SUM(I84:L84)</f>
        <v>0</v>
      </c>
      <c r="N84" s="48">
        <v>0</v>
      </c>
      <c r="O84" s="49">
        <v>0</v>
      </c>
      <c r="P84" s="49">
        <v>0</v>
      </c>
      <c r="Q84" s="39">
        <v>0</v>
      </c>
      <c r="R84" s="40">
        <f t="shared" si="27"/>
        <v>0</v>
      </c>
      <c r="S84" s="40">
        <f t="shared" si="28"/>
        <v>157.41</v>
      </c>
      <c r="U84" s="106"/>
      <c r="V84" s="102"/>
      <c r="X84" s="2"/>
    </row>
    <row r="85" spans="1:24" s="1" customFormat="1" ht="32.1" customHeight="1" x14ac:dyDescent="0.25">
      <c r="A85" s="178" t="s">
        <v>91</v>
      </c>
      <c r="B85" s="18" t="s">
        <v>307</v>
      </c>
      <c r="C85" s="47">
        <v>0</v>
      </c>
      <c r="D85" s="48">
        <v>0</v>
      </c>
      <c r="E85" s="49">
        <v>0</v>
      </c>
      <c r="F85" s="49">
        <v>0</v>
      </c>
      <c r="G85" s="50">
        <v>0</v>
      </c>
      <c r="H85" s="40">
        <f t="shared" si="29"/>
        <v>0</v>
      </c>
      <c r="I85" s="48">
        <v>0</v>
      </c>
      <c r="J85" s="49">
        <v>0</v>
      </c>
      <c r="K85" s="49">
        <v>0</v>
      </c>
      <c r="L85" s="50">
        <v>0</v>
      </c>
      <c r="M85" s="40">
        <f t="shared" si="30"/>
        <v>0</v>
      </c>
      <c r="N85" s="48">
        <v>10</v>
      </c>
      <c r="O85" s="49">
        <v>30</v>
      </c>
      <c r="P85" s="49">
        <v>30</v>
      </c>
      <c r="Q85" s="39">
        <v>30</v>
      </c>
      <c r="R85" s="40">
        <f t="shared" si="27"/>
        <v>100</v>
      </c>
      <c r="S85" s="40">
        <f t="shared" si="28"/>
        <v>100</v>
      </c>
      <c r="U85" s="106"/>
      <c r="V85" s="102"/>
      <c r="X85" s="2"/>
    </row>
    <row r="86" spans="1:24" s="1" customFormat="1" ht="32.1" customHeight="1" x14ac:dyDescent="0.25">
      <c r="A86" s="178" t="s">
        <v>92</v>
      </c>
      <c r="B86" s="18" t="s">
        <v>93</v>
      </c>
      <c r="C86" s="47">
        <v>212.94000000000003</v>
      </c>
      <c r="D86" s="48">
        <v>4.4800000000000004</v>
      </c>
      <c r="E86" s="49">
        <v>0</v>
      </c>
      <c r="F86" s="49">
        <v>0</v>
      </c>
      <c r="G86" s="50">
        <v>0</v>
      </c>
      <c r="H86" s="40">
        <f t="shared" si="29"/>
        <v>4.4800000000000004</v>
      </c>
      <c r="I86" s="48">
        <v>0</v>
      </c>
      <c r="J86" s="49">
        <v>0</v>
      </c>
      <c r="K86" s="49">
        <v>0</v>
      </c>
      <c r="L86" s="50">
        <v>0</v>
      </c>
      <c r="M86" s="40">
        <f t="shared" si="30"/>
        <v>0</v>
      </c>
      <c r="N86" s="48">
        <v>0</v>
      </c>
      <c r="O86" s="49">
        <v>0</v>
      </c>
      <c r="P86" s="49">
        <v>0</v>
      </c>
      <c r="Q86" s="39">
        <v>0</v>
      </c>
      <c r="R86" s="40">
        <f t="shared" si="27"/>
        <v>0</v>
      </c>
      <c r="S86" s="40">
        <f t="shared" si="28"/>
        <v>4.4800000000000004</v>
      </c>
      <c r="U86" s="106"/>
      <c r="V86" s="102"/>
      <c r="X86" s="2"/>
    </row>
    <row r="87" spans="1:24" s="1" customFormat="1" ht="45.75" customHeight="1" x14ac:dyDescent="0.25">
      <c r="A87" s="178" t="s">
        <v>94</v>
      </c>
      <c r="B87" s="18" t="s">
        <v>366</v>
      </c>
      <c r="C87" s="47">
        <v>17.3</v>
      </c>
      <c r="D87" s="48">
        <v>0</v>
      </c>
      <c r="E87" s="49">
        <v>0</v>
      </c>
      <c r="F87" s="49">
        <v>0</v>
      </c>
      <c r="G87" s="50">
        <v>0</v>
      </c>
      <c r="H87" s="40">
        <f t="shared" si="29"/>
        <v>0</v>
      </c>
      <c r="I87" s="48">
        <v>0</v>
      </c>
      <c r="J87" s="49">
        <v>0</v>
      </c>
      <c r="K87" s="49">
        <v>0</v>
      </c>
      <c r="L87" s="50">
        <v>0</v>
      </c>
      <c r="M87" s="40">
        <f t="shared" si="30"/>
        <v>0</v>
      </c>
      <c r="N87" s="48">
        <v>0</v>
      </c>
      <c r="O87" s="49">
        <v>0</v>
      </c>
      <c r="P87" s="49">
        <v>0</v>
      </c>
      <c r="Q87" s="39">
        <v>0</v>
      </c>
      <c r="R87" s="40">
        <f t="shared" si="27"/>
        <v>0</v>
      </c>
      <c r="S87" s="40">
        <f t="shared" si="28"/>
        <v>0</v>
      </c>
      <c r="U87" s="106"/>
      <c r="V87" s="102"/>
      <c r="X87" s="2"/>
    </row>
    <row r="88" spans="1:24" s="1" customFormat="1" ht="45.75" customHeight="1" x14ac:dyDescent="0.25">
      <c r="A88" s="178" t="s">
        <v>95</v>
      </c>
      <c r="B88" s="18" t="s">
        <v>399</v>
      </c>
      <c r="C88" s="47">
        <v>0</v>
      </c>
      <c r="D88" s="48">
        <v>0</v>
      </c>
      <c r="E88" s="49">
        <v>0</v>
      </c>
      <c r="F88" s="49">
        <v>100</v>
      </c>
      <c r="G88" s="50">
        <v>54.5</v>
      </c>
      <c r="H88" s="40">
        <f t="shared" si="29"/>
        <v>154.5</v>
      </c>
      <c r="I88" s="48">
        <v>0</v>
      </c>
      <c r="J88" s="49">
        <v>0</v>
      </c>
      <c r="K88" s="49">
        <v>0</v>
      </c>
      <c r="L88" s="50">
        <v>0</v>
      </c>
      <c r="M88" s="40">
        <f t="shared" si="30"/>
        <v>0</v>
      </c>
      <c r="N88" s="48">
        <v>0</v>
      </c>
      <c r="O88" s="49">
        <v>0</v>
      </c>
      <c r="P88" s="49">
        <v>0</v>
      </c>
      <c r="Q88" s="39">
        <v>0</v>
      </c>
      <c r="R88" s="40">
        <f t="shared" si="27"/>
        <v>0</v>
      </c>
      <c r="S88" s="40">
        <f t="shared" si="28"/>
        <v>154.5</v>
      </c>
      <c r="U88" s="106"/>
      <c r="V88" s="102"/>
      <c r="X88" s="2"/>
    </row>
    <row r="89" spans="1:24" s="1" customFormat="1" ht="32.1" customHeight="1" x14ac:dyDescent="0.25">
      <c r="A89" s="178" t="s">
        <v>96</v>
      </c>
      <c r="B89" s="18" t="s">
        <v>308</v>
      </c>
      <c r="C89" s="47">
        <v>152.9</v>
      </c>
      <c r="D89" s="48">
        <v>0</v>
      </c>
      <c r="E89" s="49">
        <v>0</v>
      </c>
      <c r="F89" s="49">
        <v>0</v>
      </c>
      <c r="G89" s="50">
        <v>0</v>
      </c>
      <c r="H89" s="40">
        <f t="shared" si="29"/>
        <v>0</v>
      </c>
      <c r="I89" s="48">
        <v>0</v>
      </c>
      <c r="J89" s="49">
        <v>0</v>
      </c>
      <c r="K89" s="49">
        <v>0</v>
      </c>
      <c r="L89" s="50">
        <v>0</v>
      </c>
      <c r="M89" s="40">
        <f t="shared" si="30"/>
        <v>0</v>
      </c>
      <c r="N89" s="48">
        <v>0</v>
      </c>
      <c r="O89" s="49">
        <v>0</v>
      </c>
      <c r="P89" s="49">
        <v>0</v>
      </c>
      <c r="Q89" s="39">
        <v>0</v>
      </c>
      <c r="R89" s="40">
        <f t="shared" si="27"/>
        <v>0</v>
      </c>
      <c r="S89" s="40">
        <f t="shared" si="28"/>
        <v>0</v>
      </c>
      <c r="U89" s="106"/>
      <c r="V89" s="102"/>
      <c r="X89" s="2"/>
    </row>
    <row r="90" spans="1:24" s="1" customFormat="1" ht="45.75" customHeight="1" x14ac:dyDescent="0.25">
      <c r="A90" s="178" t="s">
        <v>98</v>
      </c>
      <c r="B90" s="18" t="s">
        <v>367</v>
      </c>
      <c r="C90" s="47">
        <v>0</v>
      </c>
      <c r="D90" s="48">
        <v>0</v>
      </c>
      <c r="E90" s="49">
        <v>0</v>
      </c>
      <c r="F90" s="49">
        <v>0</v>
      </c>
      <c r="G90" s="50">
        <v>2.82</v>
      </c>
      <c r="H90" s="40">
        <f t="shared" si="29"/>
        <v>2.82</v>
      </c>
      <c r="I90" s="48">
        <v>10</v>
      </c>
      <c r="J90" s="49">
        <v>10</v>
      </c>
      <c r="K90" s="49">
        <v>10</v>
      </c>
      <c r="L90" s="50">
        <v>20</v>
      </c>
      <c r="M90" s="40">
        <f t="shared" si="30"/>
        <v>50</v>
      </c>
      <c r="N90" s="48">
        <v>50</v>
      </c>
      <c r="O90" s="49">
        <v>50</v>
      </c>
      <c r="P90" s="49">
        <v>50</v>
      </c>
      <c r="Q90" s="39">
        <v>61.27</v>
      </c>
      <c r="R90" s="40">
        <f t="shared" si="27"/>
        <v>211.27</v>
      </c>
      <c r="S90" s="40">
        <f t="shared" si="28"/>
        <v>264.09000000000003</v>
      </c>
      <c r="U90" s="106"/>
      <c r="V90" s="102"/>
      <c r="X90" s="2"/>
    </row>
    <row r="91" spans="1:24" s="1" customFormat="1" ht="32.1" customHeight="1" x14ac:dyDescent="0.25">
      <c r="A91" s="178" t="s">
        <v>99</v>
      </c>
      <c r="B91" s="18" t="s">
        <v>368</v>
      </c>
      <c r="C91" s="47">
        <v>4.03</v>
      </c>
      <c r="D91" s="48">
        <v>0</v>
      </c>
      <c r="E91" s="49">
        <v>0</v>
      </c>
      <c r="F91" s="49">
        <v>0</v>
      </c>
      <c r="G91" s="50">
        <v>0</v>
      </c>
      <c r="H91" s="40">
        <f t="shared" si="29"/>
        <v>0</v>
      </c>
      <c r="I91" s="48">
        <v>0</v>
      </c>
      <c r="J91" s="49">
        <v>0</v>
      </c>
      <c r="K91" s="49">
        <v>0</v>
      </c>
      <c r="L91" s="50">
        <v>0</v>
      </c>
      <c r="M91" s="40">
        <f t="shared" si="30"/>
        <v>0</v>
      </c>
      <c r="N91" s="48">
        <v>0</v>
      </c>
      <c r="O91" s="49">
        <v>0</v>
      </c>
      <c r="P91" s="49">
        <v>0</v>
      </c>
      <c r="Q91" s="39">
        <v>0</v>
      </c>
      <c r="R91" s="40">
        <f t="shared" si="27"/>
        <v>0</v>
      </c>
      <c r="S91" s="40">
        <f t="shared" si="28"/>
        <v>0</v>
      </c>
      <c r="U91" s="106"/>
      <c r="V91" s="102"/>
      <c r="X91" s="2"/>
    </row>
    <row r="92" spans="1:24" s="1" customFormat="1" ht="42.75" customHeight="1" x14ac:dyDescent="0.25">
      <c r="A92" s="178" t="s">
        <v>100</v>
      </c>
      <c r="B92" s="18" t="s">
        <v>441</v>
      </c>
      <c r="C92" s="47">
        <v>0</v>
      </c>
      <c r="D92" s="48">
        <v>0</v>
      </c>
      <c r="E92" s="49">
        <v>0</v>
      </c>
      <c r="F92" s="49">
        <v>0</v>
      </c>
      <c r="G92" s="50">
        <v>40.96</v>
      </c>
      <c r="H92" s="40">
        <f t="shared" si="29"/>
        <v>40.96</v>
      </c>
      <c r="I92" s="48">
        <v>0</v>
      </c>
      <c r="J92" s="49">
        <v>0</v>
      </c>
      <c r="K92" s="49">
        <v>0</v>
      </c>
      <c r="L92" s="50">
        <v>0</v>
      </c>
      <c r="M92" s="40">
        <f t="shared" si="30"/>
        <v>0</v>
      </c>
      <c r="N92" s="48">
        <v>0</v>
      </c>
      <c r="O92" s="49">
        <v>0</v>
      </c>
      <c r="P92" s="49">
        <v>0</v>
      </c>
      <c r="Q92" s="39">
        <v>0</v>
      </c>
      <c r="R92" s="40">
        <f t="shared" si="27"/>
        <v>0</v>
      </c>
      <c r="S92" s="40">
        <f t="shared" si="28"/>
        <v>40.96</v>
      </c>
      <c r="U92" s="106"/>
      <c r="V92" s="102"/>
      <c r="X92" s="2"/>
    </row>
    <row r="93" spans="1:24" s="1" customFormat="1" ht="32.1" customHeight="1" x14ac:dyDescent="0.25">
      <c r="A93" s="178" t="s">
        <v>101</v>
      </c>
      <c r="B93" s="18" t="s">
        <v>386</v>
      </c>
      <c r="C93" s="47">
        <v>17.54</v>
      </c>
      <c r="D93" s="48">
        <v>0</v>
      </c>
      <c r="E93" s="49">
        <v>0</v>
      </c>
      <c r="F93" s="49">
        <v>0</v>
      </c>
      <c r="G93" s="50">
        <v>0</v>
      </c>
      <c r="H93" s="40">
        <f t="shared" si="29"/>
        <v>0</v>
      </c>
      <c r="I93" s="48">
        <v>0</v>
      </c>
      <c r="J93" s="49">
        <v>0</v>
      </c>
      <c r="K93" s="49">
        <v>5.33</v>
      </c>
      <c r="L93" s="50">
        <v>0</v>
      </c>
      <c r="M93" s="40">
        <f t="shared" si="30"/>
        <v>5.33</v>
      </c>
      <c r="N93" s="48">
        <v>0</v>
      </c>
      <c r="O93" s="49">
        <v>0</v>
      </c>
      <c r="P93" s="49">
        <v>0</v>
      </c>
      <c r="Q93" s="39">
        <v>0</v>
      </c>
      <c r="R93" s="40">
        <f t="shared" si="27"/>
        <v>0</v>
      </c>
      <c r="S93" s="40">
        <f t="shared" si="28"/>
        <v>5.33</v>
      </c>
      <c r="U93" s="106"/>
      <c r="V93" s="102"/>
      <c r="X93" s="2"/>
    </row>
    <row r="94" spans="1:24" s="1" customFormat="1" ht="57" customHeight="1" x14ac:dyDescent="0.25">
      <c r="A94" s="178" t="s">
        <v>102</v>
      </c>
      <c r="B94" s="18" t="s">
        <v>476</v>
      </c>
      <c r="C94" s="47">
        <v>0</v>
      </c>
      <c r="D94" s="48">
        <v>0</v>
      </c>
      <c r="E94" s="49">
        <v>0</v>
      </c>
      <c r="F94" s="49">
        <v>0</v>
      </c>
      <c r="G94" s="50">
        <v>0</v>
      </c>
      <c r="H94" s="40">
        <f t="shared" si="29"/>
        <v>0</v>
      </c>
      <c r="I94" s="48">
        <v>3</v>
      </c>
      <c r="J94" s="49">
        <v>3.75</v>
      </c>
      <c r="K94" s="49">
        <v>0</v>
      </c>
      <c r="L94" s="50">
        <v>0</v>
      </c>
      <c r="M94" s="40">
        <f t="shared" si="30"/>
        <v>6.75</v>
      </c>
      <c r="N94" s="48">
        <v>0</v>
      </c>
      <c r="O94" s="49">
        <v>0</v>
      </c>
      <c r="P94" s="49">
        <v>0</v>
      </c>
      <c r="Q94" s="39">
        <v>0</v>
      </c>
      <c r="R94" s="40">
        <f t="shared" si="27"/>
        <v>0</v>
      </c>
      <c r="S94" s="40">
        <f t="shared" si="28"/>
        <v>6.75</v>
      </c>
      <c r="U94" s="106"/>
      <c r="V94" s="102"/>
      <c r="X94" s="2"/>
    </row>
    <row r="95" spans="1:24" s="1" customFormat="1" ht="45" customHeight="1" x14ac:dyDescent="0.25">
      <c r="A95" s="178" t="s">
        <v>103</v>
      </c>
      <c r="B95" s="18" t="s">
        <v>442</v>
      </c>
      <c r="C95" s="47">
        <v>55.54</v>
      </c>
      <c r="D95" s="48">
        <v>0</v>
      </c>
      <c r="E95" s="49">
        <v>0</v>
      </c>
      <c r="F95" s="49">
        <v>0</v>
      </c>
      <c r="G95" s="50">
        <v>0</v>
      </c>
      <c r="H95" s="40">
        <f t="shared" si="29"/>
        <v>0</v>
      </c>
      <c r="I95" s="48">
        <v>0</v>
      </c>
      <c r="J95" s="49">
        <v>0</v>
      </c>
      <c r="K95" s="49">
        <v>0</v>
      </c>
      <c r="L95" s="50">
        <v>0</v>
      </c>
      <c r="M95" s="40">
        <f t="shared" si="30"/>
        <v>0</v>
      </c>
      <c r="N95" s="48">
        <v>0</v>
      </c>
      <c r="O95" s="49">
        <v>0</v>
      </c>
      <c r="P95" s="49">
        <v>0</v>
      </c>
      <c r="Q95" s="39">
        <v>0</v>
      </c>
      <c r="R95" s="40">
        <f t="shared" si="27"/>
        <v>0</v>
      </c>
      <c r="S95" s="40">
        <f t="shared" si="28"/>
        <v>0</v>
      </c>
      <c r="U95" s="106"/>
      <c r="V95" s="102"/>
      <c r="X95" s="2"/>
    </row>
    <row r="96" spans="1:24" s="1" customFormat="1" ht="32.1" customHeight="1" x14ac:dyDescent="0.25">
      <c r="A96" s="178" t="s">
        <v>104</v>
      </c>
      <c r="B96" s="18" t="s">
        <v>329</v>
      </c>
      <c r="C96" s="47">
        <v>0</v>
      </c>
      <c r="D96" s="48">
        <v>0</v>
      </c>
      <c r="E96" s="49">
        <v>0</v>
      </c>
      <c r="F96" s="49">
        <v>0</v>
      </c>
      <c r="G96" s="50">
        <v>147.32</v>
      </c>
      <c r="H96" s="40">
        <f t="shared" si="29"/>
        <v>147.32</v>
      </c>
      <c r="I96" s="48">
        <v>0</v>
      </c>
      <c r="J96" s="49">
        <v>0</v>
      </c>
      <c r="K96" s="49">
        <v>0</v>
      </c>
      <c r="L96" s="50">
        <v>0</v>
      </c>
      <c r="M96" s="40">
        <f t="shared" si="30"/>
        <v>0</v>
      </c>
      <c r="N96" s="48">
        <v>0</v>
      </c>
      <c r="O96" s="49">
        <v>0</v>
      </c>
      <c r="P96" s="49">
        <v>0</v>
      </c>
      <c r="Q96" s="39">
        <v>0</v>
      </c>
      <c r="R96" s="40">
        <f t="shared" si="27"/>
        <v>0</v>
      </c>
      <c r="S96" s="40">
        <f t="shared" si="28"/>
        <v>147.32</v>
      </c>
      <c r="U96" s="106"/>
      <c r="V96" s="102"/>
      <c r="X96" s="2"/>
    </row>
    <row r="97" spans="1:24" s="1" customFormat="1" ht="32.1" customHeight="1" x14ac:dyDescent="0.25">
      <c r="A97" s="178" t="s">
        <v>105</v>
      </c>
      <c r="B97" s="18" t="s">
        <v>369</v>
      </c>
      <c r="C97" s="47">
        <v>0</v>
      </c>
      <c r="D97" s="48">
        <v>0</v>
      </c>
      <c r="E97" s="49">
        <v>0</v>
      </c>
      <c r="F97" s="49">
        <v>0</v>
      </c>
      <c r="G97" s="50">
        <v>0</v>
      </c>
      <c r="H97" s="40">
        <f t="shared" si="29"/>
        <v>0</v>
      </c>
      <c r="I97" s="48">
        <v>5</v>
      </c>
      <c r="J97" s="49">
        <v>5</v>
      </c>
      <c r="K97" s="49">
        <v>5</v>
      </c>
      <c r="L97" s="50">
        <v>5</v>
      </c>
      <c r="M97" s="40">
        <f t="shared" si="30"/>
        <v>20</v>
      </c>
      <c r="N97" s="48">
        <v>25</v>
      </c>
      <c r="O97" s="49">
        <v>25</v>
      </c>
      <c r="P97" s="49">
        <v>25</v>
      </c>
      <c r="Q97" s="39">
        <v>25</v>
      </c>
      <c r="R97" s="40">
        <f t="shared" si="27"/>
        <v>100</v>
      </c>
      <c r="S97" s="40">
        <f t="shared" si="28"/>
        <v>120</v>
      </c>
      <c r="U97" s="106"/>
      <c r="V97" s="102"/>
      <c r="X97" s="2"/>
    </row>
    <row r="98" spans="1:24" s="1" customFormat="1" ht="32.1" customHeight="1" x14ac:dyDescent="0.25">
      <c r="A98" s="178" t="s">
        <v>106</v>
      </c>
      <c r="B98" s="18" t="s">
        <v>370</v>
      </c>
      <c r="C98" s="47">
        <v>30.98</v>
      </c>
      <c r="D98" s="48">
        <v>0</v>
      </c>
      <c r="E98" s="49">
        <v>0</v>
      </c>
      <c r="F98" s="49">
        <v>0</v>
      </c>
      <c r="G98" s="50">
        <v>0</v>
      </c>
      <c r="H98" s="40">
        <f t="shared" si="29"/>
        <v>0</v>
      </c>
      <c r="I98" s="48">
        <v>0</v>
      </c>
      <c r="J98" s="49">
        <v>0</v>
      </c>
      <c r="K98" s="49">
        <v>0</v>
      </c>
      <c r="L98" s="50">
        <v>0</v>
      </c>
      <c r="M98" s="40">
        <f t="shared" si="30"/>
        <v>0</v>
      </c>
      <c r="N98" s="48">
        <v>0</v>
      </c>
      <c r="O98" s="49">
        <v>0</v>
      </c>
      <c r="P98" s="49">
        <v>0</v>
      </c>
      <c r="Q98" s="39">
        <v>0</v>
      </c>
      <c r="R98" s="40">
        <f t="shared" si="27"/>
        <v>0</v>
      </c>
      <c r="S98" s="40">
        <f t="shared" si="28"/>
        <v>0</v>
      </c>
      <c r="U98" s="106"/>
      <c r="V98" s="102"/>
      <c r="X98" s="2"/>
    </row>
    <row r="99" spans="1:24" s="1" customFormat="1" ht="45.75" customHeight="1" x14ac:dyDescent="0.25">
      <c r="A99" s="178" t="s">
        <v>107</v>
      </c>
      <c r="B99" s="18" t="s">
        <v>580</v>
      </c>
      <c r="C99" s="47">
        <v>9.2100000000000009</v>
      </c>
      <c r="D99" s="48">
        <v>0</v>
      </c>
      <c r="E99" s="49">
        <v>0</v>
      </c>
      <c r="F99" s="49">
        <v>0</v>
      </c>
      <c r="G99" s="50">
        <v>47.5</v>
      </c>
      <c r="H99" s="40">
        <f t="shared" si="29"/>
        <v>47.5</v>
      </c>
      <c r="I99" s="48">
        <v>50</v>
      </c>
      <c r="J99" s="49">
        <v>100</v>
      </c>
      <c r="K99" s="49">
        <v>100</v>
      </c>
      <c r="L99" s="50">
        <v>114.96</v>
      </c>
      <c r="M99" s="40">
        <f t="shared" si="30"/>
        <v>364.96</v>
      </c>
      <c r="N99" s="48">
        <v>0</v>
      </c>
      <c r="O99" s="49">
        <v>0</v>
      </c>
      <c r="P99" s="49">
        <v>0</v>
      </c>
      <c r="Q99" s="39">
        <v>0</v>
      </c>
      <c r="R99" s="40">
        <f t="shared" si="27"/>
        <v>0</v>
      </c>
      <c r="S99" s="40">
        <f t="shared" si="28"/>
        <v>412.46</v>
      </c>
      <c r="U99" s="106"/>
      <c r="V99" s="102"/>
      <c r="X99" s="2"/>
    </row>
    <row r="100" spans="1:24" s="1" customFormat="1" ht="42" customHeight="1" x14ac:dyDescent="0.25">
      <c r="A100" s="178" t="s">
        <v>108</v>
      </c>
      <c r="B100" s="18" t="s">
        <v>109</v>
      </c>
      <c r="C100" s="47">
        <v>0</v>
      </c>
      <c r="D100" s="48">
        <v>0</v>
      </c>
      <c r="E100" s="49">
        <v>0</v>
      </c>
      <c r="F100" s="49">
        <v>0</v>
      </c>
      <c r="G100" s="50">
        <v>6.1</v>
      </c>
      <c r="H100" s="40">
        <f t="shared" si="29"/>
        <v>6.1</v>
      </c>
      <c r="I100" s="48">
        <v>10</v>
      </c>
      <c r="J100" s="49">
        <v>10</v>
      </c>
      <c r="K100" s="49">
        <v>10</v>
      </c>
      <c r="L100" s="50">
        <v>20</v>
      </c>
      <c r="M100" s="40">
        <f t="shared" si="30"/>
        <v>50</v>
      </c>
      <c r="N100" s="48">
        <v>20</v>
      </c>
      <c r="O100" s="49">
        <v>20</v>
      </c>
      <c r="P100" s="49">
        <v>30</v>
      </c>
      <c r="Q100" s="39">
        <v>49</v>
      </c>
      <c r="R100" s="40">
        <f t="shared" si="27"/>
        <v>119</v>
      </c>
      <c r="S100" s="40">
        <f t="shared" si="28"/>
        <v>175.1</v>
      </c>
      <c r="U100" s="106"/>
      <c r="V100" s="102"/>
      <c r="X100" s="2"/>
    </row>
    <row r="101" spans="1:24" s="1" customFormat="1" ht="32.1" customHeight="1" x14ac:dyDescent="0.25">
      <c r="A101" s="178" t="s">
        <v>110</v>
      </c>
      <c r="B101" s="18" t="s">
        <v>371</v>
      </c>
      <c r="C101" s="47">
        <v>0</v>
      </c>
      <c r="D101" s="48">
        <v>0</v>
      </c>
      <c r="E101" s="49">
        <v>0</v>
      </c>
      <c r="F101" s="49">
        <v>35.799999999999997</v>
      </c>
      <c r="G101" s="50">
        <v>1</v>
      </c>
      <c r="H101" s="40">
        <f t="shared" si="29"/>
        <v>36.799999999999997</v>
      </c>
      <c r="I101" s="48">
        <v>0</v>
      </c>
      <c r="J101" s="49">
        <v>0</v>
      </c>
      <c r="K101" s="49">
        <v>0</v>
      </c>
      <c r="L101" s="50">
        <v>0</v>
      </c>
      <c r="M101" s="40">
        <f t="shared" si="30"/>
        <v>0</v>
      </c>
      <c r="N101" s="48">
        <v>0</v>
      </c>
      <c r="O101" s="49">
        <v>0</v>
      </c>
      <c r="P101" s="49">
        <v>0</v>
      </c>
      <c r="Q101" s="39">
        <v>0</v>
      </c>
      <c r="R101" s="40">
        <f t="shared" si="27"/>
        <v>0</v>
      </c>
      <c r="S101" s="40">
        <f t="shared" si="28"/>
        <v>36.799999999999997</v>
      </c>
      <c r="U101" s="106"/>
      <c r="V101" s="102"/>
      <c r="X101" s="2"/>
    </row>
    <row r="102" spans="1:24" s="1" customFormat="1" ht="32.1" customHeight="1" x14ac:dyDescent="0.25">
      <c r="A102" s="178" t="s">
        <v>111</v>
      </c>
      <c r="B102" s="18" t="s">
        <v>581</v>
      </c>
      <c r="C102" s="47">
        <v>0</v>
      </c>
      <c r="D102" s="48">
        <v>0</v>
      </c>
      <c r="E102" s="49">
        <v>9</v>
      </c>
      <c r="F102" s="49">
        <v>30</v>
      </c>
      <c r="G102" s="50">
        <v>39.9</v>
      </c>
      <c r="H102" s="40">
        <f t="shared" si="29"/>
        <v>78.900000000000006</v>
      </c>
      <c r="I102" s="48">
        <v>0</v>
      </c>
      <c r="J102" s="49">
        <v>0</v>
      </c>
      <c r="K102" s="49">
        <v>0</v>
      </c>
      <c r="L102" s="50">
        <v>0</v>
      </c>
      <c r="M102" s="40">
        <f t="shared" si="30"/>
        <v>0</v>
      </c>
      <c r="N102" s="48">
        <v>0</v>
      </c>
      <c r="O102" s="49">
        <v>0</v>
      </c>
      <c r="P102" s="49">
        <v>0</v>
      </c>
      <c r="Q102" s="39">
        <v>0</v>
      </c>
      <c r="R102" s="40">
        <f t="shared" si="27"/>
        <v>0</v>
      </c>
      <c r="S102" s="40">
        <f t="shared" si="28"/>
        <v>78.900000000000006</v>
      </c>
      <c r="U102" s="106"/>
      <c r="V102" s="102"/>
      <c r="X102" s="2"/>
    </row>
    <row r="103" spans="1:24" s="1" customFormat="1" ht="56.25" customHeight="1" x14ac:dyDescent="0.25">
      <c r="A103" s="178" t="s">
        <v>112</v>
      </c>
      <c r="B103" s="18" t="s">
        <v>372</v>
      </c>
      <c r="C103" s="47">
        <v>0</v>
      </c>
      <c r="D103" s="48">
        <v>0</v>
      </c>
      <c r="E103" s="49">
        <v>0</v>
      </c>
      <c r="F103" s="49">
        <v>0</v>
      </c>
      <c r="G103" s="50">
        <v>0</v>
      </c>
      <c r="H103" s="40">
        <f t="shared" si="29"/>
        <v>0</v>
      </c>
      <c r="I103" s="48">
        <v>5</v>
      </c>
      <c r="J103" s="49">
        <v>5</v>
      </c>
      <c r="K103" s="49">
        <v>5</v>
      </c>
      <c r="L103" s="50">
        <v>5</v>
      </c>
      <c r="M103" s="40">
        <f t="shared" si="30"/>
        <v>20</v>
      </c>
      <c r="N103" s="48">
        <v>40</v>
      </c>
      <c r="O103" s="49">
        <v>50</v>
      </c>
      <c r="P103" s="49">
        <v>50</v>
      </c>
      <c r="Q103" s="39">
        <v>53.2</v>
      </c>
      <c r="R103" s="40">
        <f t="shared" si="27"/>
        <v>193.2</v>
      </c>
      <c r="S103" s="40">
        <f t="shared" si="28"/>
        <v>213.2</v>
      </c>
      <c r="U103" s="106"/>
      <c r="V103" s="102"/>
      <c r="X103" s="2"/>
    </row>
    <row r="104" spans="1:24" s="1" customFormat="1" ht="45" customHeight="1" x14ac:dyDescent="0.25">
      <c r="A104" s="178" t="s">
        <v>113</v>
      </c>
      <c r="B104" s="18" t="s">
        <v>330</v>
      </c>
      <c r="C104" s="47">
        <v>0</v>
      </c>
      <c r="D104" s="48">
        <v>0</v>
      </c>
      <c r="E104" s="49">
        <v>0</v>
      </c>
      <c r="F104" s="49">
        <v>0</v>
      </c>
      <c r="G104" s="50">
        <v>2.5</v>
      </c>
      <c r="H104" s="40">
        <f t="shared" si="29"/>
        <v>2.5</v>
      </c>
      <c r="I104" s="48">
        <v>50</v>
      </c>
      <c r="J104" s="49">
        <v>50</v>
      </c>
      <c r="K104" s="49">
        <v>50</v>
      </c>
      <c r="L104" s="50">
        <v>49.73</v>
      </c>
      <c r="M104" s="40">
        <f t="shared" si="30"/>
        <v>199.73</v>
      </c>
      <c r="N104" s="48">
        <v>0</v>
      </c>
      <c r="O104" s="49">
        <v>0</v>
      </c>
      <c r="P104" s="49">
        <v>0</v>
      </c>
      <c r="Q104" s="39">
        <v>0</v>
      </c>
      <c r="R104" s="40">
        <f t="shared" si="27"/>
        <v>0</v>
      </c>
      <c r="S104" s="40">
        <f t="shared" si="28"/>
        <v>202.23</v>
      </c>
      <c r="U104" s="106"/>
      <c r="V104" s="102"/>
      <c r="X104" s="2"/>
    </row>
    <row r="105" spans="1:24" s="1" customFormat="1" ht="32.1" customHeight="1" x14ac:dyDescent="0.25">
      <c r="A105" s="178" t="s">
        <v>114</v>
      </c>
      <c r="B105" s="18" t="s">
        <v>507</v>
      </c>
      <c r="C105" s="47">
        <v>0</v>
      </c>
      <c r="D105" s="48">
        <v>0</v>
      </c>
      <c r="E105" s="49">
        <v>0</v>
      </c>
      <c r="F105" s="49">
        <v>0</v>
      </c>
      <c r="G105" s="50">
        <v>7.58</v>
      </c>
      <c r="H105" s="40">
        <f t="shared" si="29"/>
        <v>7.58</v>
      </c>
      <c r="I105" s="48">
        <v>0</v>
      </c>
      <c r="J105" s="49">
        <v>0</v>
      </c>
      <c r="K105" s="49">
        <v>0</v>
      </c>
      <c r="L105" s="50">
        <v>0</v>
      </c>
      <c r="M105" s="40">
        <f t="shared" si="30"/>
        <v>0</v>
      </c>
      <c r="N105" s="48">
        <v>0</v>
      </c>
      <c r="O105" s="49">
        <v>0</v>
      </c>
      <c r="P105" s="49">
        <v>0</v>
      </c>
      <c r="Q105" s="39">
        <v>0</v>
      </c>
      <c r="R105" s="40">
        <f t="shared" si="27"/>
        <v>0</v>
      </c>
      <c r="S105" s="40">
        <f t="shared" si="28"/>
        <v>7.58</v>
      </c>
      <c r="U105" s="108"/>
      <c r="V105" s="102"/>
      <c r="X105" s="2"/>
    </row>
    <row r="106" spans="1:24" s="1" customFormat="1" ht="32.1" customHeight="1" x14ac:dyDescent="0.25">
      <c r="A106" s="178" t="s">
        <v>115</v>
      </c>
      <c r="B106" s="18" t="s">
        <v>417</v>
      </c>
      <c r="C106" s="47">
        <v>0</v>
      </c>
      <c r="D106" s="48">
        <v>0</v>
      </c>
      <c r="E106" s="49">
        <v>0</v>
      </c>
      <c r="F106" s="49">
        <v>0</v>
      </c>
      <c r="G106" s="50">
        <v>14.45</v>
      </c>
      <c r="H106" s="40">
        <f t="shared" si="29"/>
        <v>14.45</v>
      </c>
      <c r="I106" s="48">
        <v>0</v>
      </c>
      <c r="J106" s="49">
        <v>0</v>
      </c>
      <c r="K106" s="49">
        <v>0</v>
      </c>
      <c r="L106" s="50">
        <v>0</v>
      </c>
      <c r="M106" s="40">
        <f t="shared" si="30"/>
        <v>0</v>
      </c>
      <c r="N106" s="48">
        <v>0</v>
      </c>
      <c r="O106" s="49">
        <v>0</v>
      </c>
      <c r="P106" s="49">
        <v>0</v>
      </c>
      <c r="Q106" s="39">
        <v>0</v>
      </c>
      <c r="R106" s="40">
        <f t="shared" si="27"/>
        <v>0</v>
      </c>
      <c r="S106" s="40">
        <f t="shared" si="28"/>
        <v>14.45</v>
      </c>
      <c r="U106" s="106"/>
      <c r="V106" s="102"/>
      <c r="X106" s="2"/>
    </row>
    <row r="107" spans="1:24" s="1" customFormat="1" ht="32.1" customHeight="1" x14ac:dyDescent="0.25">
      <c r="A107" s="178" t="s">
        <v>116</v>
      </c>
      <c r="B107" s="18" t="s">
        <v>400</v>
      </c>
      <c r="C107" s="47">
        <v>0</v>
      </c>
      <c r="D107" s="48">
        <v>0</v>
      </c>
      <c r="E107" s="49">
        <v>0</v>
      </c>
      <c r="F107" s="49">
        <v>0</v>
      </c>
      <c r="G107" s="50">
        <v>0</v>
      </c>
      <c r="H107" s="40">
        <f t="shared" si="29"/>
        <v>0</v>
      </c>
      <c r="I107" s="48">
        <v>5</v>
      </c>
      <c r="J107" s="49">
        <v>5</v>
      </c>
      <c r="K107" s="49">
        <v>5</v>
      </c>
      <c r="L107" s="50">
        <v>5</v>
      </c>
      <c r="M107" s="40">
        <f t="shared" si="30"/>
        <v>20</v>
      </c>
      <c r="N107" s="48">
        <v>0</v>
      </c>
      <c r="O107" s="49">
        <v>50</v>
      </c>
      <c r="P107" s="49">
        <v>50</v>
      </c>
      <c r="Q107" s="39">
        <v>52.5</v>
      </c>
      <c r="R107" s="40">
        <f t="shared" si="27"/>
        <v>152.5</v>
      </c>
      <c r="S107" s="40">
        <f t="shared" si="28"/>
        <v>172.5</v>
      </c>
      <c r="U107" s="106"/>
      <c r="V107" s="102"/>
      <c r="X107" s="2"/>
    </row>
    <row r="108" spans="1:24" s="1" customFormat="1" ht="32.1" customHeight="1" x14ac:dyDescent="0.25">
      <c r="A108" s="178" t="s">
        <v>117</v>
      </c>
      <c r="B108" s="18" t="s">
        <v>374</v>
      </c>
      <c r="C108" s="47">
        <v>0</v>
      </c>
      <c r="D108" s="48">
        <v>0</v>
      </c>
      <c r="E108" s="49">
        <v>0</v>
      </c>
      <c r="F108" s="49">
        <v>0</v>
      </c>
      <c r="G108" s="50">
        <v>0</v>
      </c>
      <c r="H108" s="40">
        <f t="shared" si="29"/>
        <v>0</v>
      </c>
      <c r="I108" s="48">
        <v>5</v>
      </c>
      <c r="J108" s="49">
        <v>5</v>
      </c>
      <c r="K108" s="49">
        <v>5</v>
      </c>
      <c r="L108" s="50">
        <v>5</v>
      </c>
      <c r="M108" s="40">
        <f t="shared" si="30"/>
        <v>20</v>
      </c>
      <c r="N108" s="48">
        <v>0</v>
      </c>
      <c r="O108" s="49">
        <v>0</v>
      </c>
      <c r="P108" s="49">
        <v>0</v>
      </c>
      <c r="Q108" s="39">
        <v>0</v>
      </c>
      <c r="R108" s="40">
        <f t="shared" si="27"/>
        <v>0</v>
      </c>
      <c r="S108" s="40">
        <f t="shared" si="28"/>
        <v>20</v>
      </c>
      <c r="U108" s="106"/>
      <c r="V108" s="102"/>
      <c r="X108" s="2"/>
    </row>
    <row r="109" spans="1:24" s="1" customFormat="1" ht="43.5" customHeight="1" x14ac:dyDescent="0.25">
      <c r="A109" s="178" t="s">
        <v>118</v>
      </c>
      <c r="B109" s="18" t="s">
        <v>375</v>
      </c>
      <c r="C109" s="47">
        <v>0</v>
      </c>
      <c r="D109" s="48">
        <v>0</v>
      </c>
      <c r="E109" s="49">
        <v>0</v>
      </c>
      <c r="F109" s="49">
        <v>0</v>
      </c>
      <c r="G109" s="50">
        <v>3.05</v>
      </c>
      <c r="H109" s="40">
        <f t="shared" si="29"/>
        <v>3.05</v>
      </c>
      <c r="I109" s="48">
        <v>12.21</v>
      </c>
      <c r="J109" s="49">
        <v>0</v>
      </c>
      <c r="K109" s="49">
        <v>0</v>
      </c>
      <c r="L109" s="50">
        <v>0</v>
      </c>
      <c r="M109" s="40">
        <f t="shared" si="30"/>
        <v>12.21</v>
      </c>
      <c r="N109" s="48">
        <v>0</v>
      </c>
      <c r="O109" s="49">
        <v>0</v>
      </c>
      <c r="P109" s="49">
        <v>0</v>
      </c>
      <c r="Q109" s="39">
        <v>0</v>
      </c>
      <c r="R109" s="40">
        <f t="shared" si="27"/>
        <v>0</v>
      </c>
      <c r="S109" s="40">
        <f t="shared" si="28"/>
        <v>15.260000000000002</v>
      </c>
      <c r="U109" s="106"/>
      <c r="V109" s="102"/>
      <c r="X109" s="2"/>
    </row>
    <row r="110" spans="1:24" s="1" customFormat="1" ht="43.5" customHeight="1" x14ac:dyDescent="0.25">
      <c r="A110" s="178" t="s">
        <v>119</v>
      </c>
      <c r="B110" s="18" t="s">
        <v>376</v>
      </c>
      <c r="C110" s="47">
        <v>0</v>
      </c>
      <c r="D110" s="48">
        <v>0</v>
      </c>
      <c r="E110" s="49">
        <v>0</v>
      </c>
      <c r="F110" s="49">
        <v>0</v>
      </c>
      <c r="G110" s="50">
        <v>11.39</v>
      </c>
      <c r="H110" s="40">
        <f t="shared" si="29"/>
        <v>11.39</v>
      </c>
      <c r="I110" s="48">
        <v>25</v>
      </c>
      <c r="J110" s="49">
        <v>25</v>
      </c>
      <c r="K110" s="49">
        <v>25</v>
      </c>
      <c r="L110" s="50">
        <v>25</v>
      </c>
      <c r="M110" s="40">
        <f t="shared" si="30"/>
        <v>100</v>
      </c>
      <c r="N110" s="48">
        <v>25</v>
      </c>
      <c r="O110" s="49">
        <v>25</v>
      </c>
      <c r="P110" s="49">
        <v>25</v>
      </c>
      <c r="Q110" s="39">
        <v>25</v>
      </c>
      <c r="R110" s="40">
        <f t="shared" si="27"/>
        <v>100</v>
      </c>
      <c r="S110" s="40">
        <f t="shared" si="28"/>
        <v>211.39</v>
      </c>
      <c r="U110" s="106"/>
      <c r="V110" s="102"/>
      <c r="X110" s="2"/>
    </row>
    <row r="111" spans="1:24" s="1" customFormat="1" ht="41.25" customHeight="1" x14ac:dyDescent="0.25">
      <c r="A111" s="178" t="s">
        <v>120</v>
      </c>
      <c r="B111" s="18" t="s">
        <v>466</v>
      </c>
      <c r="C111" s="47">
        <v>0</v>
      </c>
      <c r="D111" s="48">
        <v>0</v>
      </c>
      <c r="E111" s="49">
        <v>0</v>
      </c>
      <c r="F111" s="49">
        <v>0</v>
      </c>
      <c r="G111" s="50">
        <v>15</v>
      </c>
      <c r="H111" s="40">
        <f>+SUM(D111:G111)</f>
        <v>15</v>
      </c>
      <c r="I111" s="48">
        <v>0</v>
      </c>
      <c r="J111" s="49">
        <v>0</v>
      </c>
      <c r="K111" s="49">
        <v>0</v>
      </c>
      <c r="L111" s="50">
        <v>0</v>
      </c>
      <c r="M111" s="40">
        <f>+SUM(I111:L111)</f>
        <v>0</v>
      </c>
      <c r="N111" s="48">
        <v>0</v>
      </c>
      <c r="O111" s="49">
        <v>0</v>
      </c>
      <c r="P111" s="49">
        <v>0</v>
      </c>
      <c r="Q111" s="39">
        <v>0</v>
      </c>
      <c r="R111" s="40">
        <f>+SUM(N111:Q111)</f>
        <v>0</v>
      </c>
      <c r="S111" s="40">
        <f>+H111+M111+R111</f>
        <v>15</v>
      </c>
      <c r="U111" s="106"/>
      <c r="V111" s="102"/>
      <c r="X111" s="2"/>
    </row>
    <row r="112" spans="1:24" s="1" customFormat="1" ht="32.1" customHeight="1" x14ac:dyDescent="0.25">
      <c r="A112" s="178" t="s">
        <v>121</v>
      </c>
      <c r="B112" s="18" t="s">
        <v>377</v>
      </c>
      <c r="C112" s="47">
        <v>0</v>
      </c>
      <c r="D112" s="48">
        <v>0</v>
      </c>
      <c r="E112" s="49">
        <v>0</v>
      </c>
      <c r="F112" s="49">
        <v>84.47</v>
      </c>
      <c r="G112" s="50">
        <v>0</v>
      </c>
      <c r="H112" s="40">
        <f t="shared" si="29"/>
        <v>84.47</v>
      </c>
      <c r="I112" s="48">
        <v>0</v>
      </c>
      <c r="J112" s="49">
        <v>0</v>
      </c>
      <c r="K112" s="49">
        <v>0</v>
      </c>
      <c r="L112" s="50">
        <v>0</v>
      </c>
      <c r="M112" s="40">
        <f t="shared" si="30"/>
        <v>0</v>
      </c>
      <c r="N112" s="48">
        <v>0</v>
      </c>
      <c r="O112" s="49">
        <v>0</v>
      </c>
      <c r="P112" s="49">
        <v>0</v>
      </c>
      <c r="Q112" s="39">
        <v>0</v>
      </c>
      <c r="R112" s="40">
        <f t="shared" si="27"/>
        <v>0</v>
      </c>
      <c r="S112" s="40">
        <f t="shared" si="28"/>
        <v>84.47</v>
      </c>
      <c r="U112" s="106"/>
      <c r="V112" s="102"/>
      <c r="X112" s="2"/>
    </row>
    <row r="113" spans="1:24" s="1" customFormat="1" ht="44.25" customHeight="1" x14ac:dyDescent="0.25">
      <c r="A113" s="178" t="s">
        <v>122</v>
      </c>
      <c r="B113" s="18" t="s">
        <v>331</v>
      </c>
      <c r="C113" s="47">
        <v>0</v>
      </c>
      <c r="D113" s="48">
        <v>0</v>
      </c>
      <c r="E113" s="49">
        <v>0</v>
      </c>
      <c r="F113" s="49">
        <v>0</v>
      </c>
      <c r="G113" s="50">
        <v>0</v>
      </c>
      <c r="H113" s="40">
        <f t="shared" si="29"/>
        <v>0</v>
      </c>
      <c r="I113" s="48">
        <v>0</v>
      </c>
      <c r="J113" s="49">
        <v>0</v>
      </c>
      <c r="K113" s="49">
        <v>10</v>
      </c>
      <c r="L113" s="50">
        <v>10</v>
      </c>
      <c r="M113" s="40">
        <f t="shared" si="30"/>
        <v>20</v>
      </c>
      <c r="N113" s="48">
        <v>10</v>
      </c>
      <c r="O113" s="49">
        <v>10</v>
      </c>
      <c r="P113" s="49">
        <v>20</v>
      </c>
      <c r="Q113" s="39">
        <v>20</v>
      </c>
      <c r="R113" s="40">
        <f t="shared" si="27"/>
        <v>60</v>
      </c>
      <c r="S113" s="40">
        <f t="shared" si="28"/>
        <v>80</v>
      </c>
      <c r="U113" s="108"/>
      <c r="V113" s="102"/>
      <c r="X113" s="2"/>
    </row>
    <row r="114" spans="1:24" s="1" customFormat="1" ht="45.75" customHeight="1" x14ac:dyDescent="0.25">
      <c r="A114" s="178" t="s">
        <v>123</v>
      </c>
      <c r="B114" s="18" t="s">
        <v>591</v>
      </c>
      <c r="C114" s="47">
        <v>7.48</v>
      </c>
      <c r="D114" s="48">
        <v>0</v>
      </c>
      <c r="E114" s="49">
        <v>0</v>
      </c>
      <c r="F114" s="49">
        <v>0</v>
      </c>
      <c r="G114" s="49">
        <v>0</v>
      </c>
      <c r="H114" s="40">
        <f t="shared" si="29"/>
        <v>0</v>
      </c>
      <c r="I114" s="48">
        <v>0</v>
      </c>
      <c r="J114" s="49">
        <v>0</v>
      </c>
      <c r="K114" s="49">
        <v>0</v>
      </c>
      <c r="L114" s="50">
        <v>0</v>
      </c>
      <c r="M114" s="40">
        <f t="shared" si="30"/>
        <v>0</v>
      </c>
      <c r="N114" s="48">
        <v>0</v>
      </c>
      <c r="O114" s="49">
        <v>0</v>
      </c>
      <c r="P114" s="49">
        <v>0</v>
      </c>
      <c r="Q114" s="39">
        <v>0</v>
      </c>
      <c r="R114" s="40">
        <f t="shared" si="27"/>
        <v>0</v>
      </c>
      <c r="S114" s="40">
        <f t="shared" si="28"/>
        <v>0</v>
      </c>
      <c r="U114" s="106"/>
      <c r="V114" s="102"/>
      <c r="X114" s="2"/>
    </row>
    <row r="115" spans="1:24" s="1" customFormat="1" ht="32.1" customHeight="1" x14ac:dyDescent="0.25">
      <c r="A115" s="178" t="s">
        <v>124</v>
      </c>
      <c r="B115" s="18" t="s">
        <v>478</v>
      </c>
      <c r="C115" s="47">
        <v>9.56</v>
      </c>
      <c r="D115" s="48">
        <v>0</v>
      </c>
      <c r="E115" s="49">
        <v>0</v>
      </c>
      <c r="F115" s="49">
        <v>0</v>
      </c>
      <c r="G115" s="49">
        <v>0</v>
      </c>
      <c r="H115" s="40">
        <f t="shared" si="29"/>
        <v>0</v>
      </c>
      <c r="I115" s="48">
        <v>0</v>
      </c>
      <c r="J115" s="49">
        <v>0</v>
      </c>
      <c r="K115" s="49">
        <v>0</v>
      </c>
      <c r="L115" s="50">
        <v>0</v>
      </c>
      <c r="M115" s="40">
        <f t="shared" si="30"/>
        <v>0</v>
      </c>
      <c r="N115" s="48">
        <v>0</v>
      </c>
      <c r="O115" s="49">
        <v>0</v>
      </c>
      <c r="P115" s="49">
        <v>0</v>
      </c>
      <c r="Q115" s="39">
        <v>0</v>
      </c>
      <c r="R115" s="40">
        <f t="shared" si="27"/>
        <v>0</v>
      </c>
      <c r="S115" s="40">
        <f t="shared" si="28"/>
        <v>0</v>
      </c>
      <c r="U115" s="106"/>
      <c r="V115" s="102"/>
      <c r="X115" s="2"/>
    </row>
    <row r="116" spans="1:24" s="1" customFormat="1" ht="32.1" customHeight="1" x14ac:dyDescent="0.25">
      <c r="A116" s="178" t="s">
        <v>125</v>
      </c>
      <c r="B116" s="18" t="s">
        <v>592</v>
      </c>
      <c r="C116" s="47">
        <v>9</v>
      </c>
      <c r="D116" s="48">
        <v>0</v>
      </c>
      <c r="E116" s="49">
        <v>0</v>
      </c>
      <c r="F116" s="49">
        <v>0</v>
      </c>
      <c r="G116" s="50">
        <v>0</v>
      </c>
      <c r="H116" s="40">
        <f t="shared" si="29"/>
        <v>0</v>
      </c>
      <c r="I116" s="48">
        <v>0</v>
      </c>
      <c r="J116" s="49">
        <v>0</v>
      </c>
      <c r="K116" s="49">
        <v>0</v>
      </c>
      <c r="L116" s="50">
        <v>0</v>
      </c>
      <c r="M116" s="40">
        <f t="shared" si="30"/>
        <v>0</v>
      </c>
      <c r="N116" s="48">
        <v>0</v>
      </c>
      <c r="O116" s="49">
        <v>0</v>
      </c>
      <c r="P116" s="49">
        <v>0</v>
      </c>
      <c r="Q116" s="39">
        <v>0</v>
      </c>
      <c r="R116" s="40">
        <f t="shared" si="27"/>
        <v>0</v>
      </c>
      <c r="S116" s="40">
        <f t="shared" si="28"/>
        <v>0</v>
      </c>
      <c r="U116" s="106"/>
      <c r="V116" s="102"/>
      <c r="X116" s="2"/>
    </row>
    <row r="117" spans="1:24" s="1" customFormat="1" ht="32.1" customHeight="1" x14ac:dyDescent="0.25">
      <c r="A117" s="178" t="s">
        <v>126</v>
      </c>
      <c r="B117" s="18" t="s">
        <v>479</v>
      </c>
      <c r="C117" s="47">
        <v>0</v>
      </c>
      <c r="D117" s="48">
        <v>0</v>
      </c>
      <c r="E117" s="49">
        <v>0</v>
      </c>
      <c r="F117" s="49">
        <v>0</v>
      </c>
      <c r="G117" s="50">
        <v>0</v>
      </c>
      <c r="H117" s="40">
        <f t="shared" si="29"/>
        <v>0</v>
      </c>
      <c r="I117" s="48">
        <v>5</v>
      </c>
      <c r="J117" s="49">
        <v>5</v>
      </c>
      <c r="K117" s="49">
        <v>5</v>
      </c>
      <c r="L117" s="50">
        <v>5</v>
      </c>
      <c r="M117" s="40">
        <f t="shared" si="30"/>
        <v>20</v>
      </c>
      <c r="N117" s="48">
        <v>0</v>
      </c>
      <c r="O117" s="49">
        <v>0</v>
      </c>
      <c r="P117" s="49">
        <v>0</v>
      </c>
      <c r="Q117" s="39">
        <v>0</v>
      </c>
      <c r="R117" s="40">
        <f t="shared" si="27"/>
        <v>0</v>
      </c>
      <c r="S117" s="40">
        <f t="shared" si="28"/>
        <v>20</v>
      </c>
      <c r="U117" s="106"/>
      <c r="V117" s="102"/>
      <c r="X117" s="2"/>
    </row>
    <row r="118" spans="1:24" s="1" customFormat="1" ht="54" customHeight="1" x14ac:dyDescent="0.25">
      <c r="A118" s="178" t="s">
        <v>127</v>
      </c>
      <c r="B118" s="18" t="s">
        <v>332</v>
      </c>
      <c r="C118" s="47">
        <v>1.19</v>
      </c>
      <c r="D118" s="48">
        <v>0</v>
      </c>
      <c r="E118" s="49">
        <v>0</v>
      </c>
      <c r="F118" s="49">
        <v>0</v>
      </c>
      <c r="G118" s="50">
        <v>0</v>
      </c>
      <c r="H118" s="40">
        <f t="shared" si="29"/>
        <v>0</v>
      </c>
      <c r="I118" s="48">
        <v>50</v>
      </c>
      <c r="J118" s="49">
        <v>100</v>
      </c>
      <c r="K118" s="49">
        <v>100</v>
      </c>
      <c r="L118" s="50">
        <v>86.89</v>
      </c>
      <c r="M118" s="40">
        <f t="shared" si="30"/>
        <v>336.89</v>
      </c>
      <c r="N118" s="48">
        <v>0</v>
      </c>
      <c r="O118" s="49">
        <v>0</v>
      </c>
      <c r="P118" s="49">
        <v>0</v>
      </c>
      <c r="Q118" s="39">
        <v>0</v>
      </c>
      <c r="R118" s="40">
        <f t="shared" si="27"/>
        <v>0</v>
      </c>
      <c r="S118" s="40">
        <f t="shared" si="28"/>
        <v>336.89</v>
      </c>
      <c r="U118" s="106"/>
      <c r="V118" s="102"/>
      <c r="X118" s="2"/>
    </row>
    <row r="119" spans="1:24" s="1" customFormat="1" ht="32.1" customHeight="1" x14ac:dyDescent="0.25">
      <c r="A119" s="178" t="s">
        <v>128</v>
      </c>
      <c r="B119" s="18" t="s">
        <v>333</v>
      </c>
      <c r="C119" s="47">
        <v>0</v>
      </c>
      <c r="D119" s="48">
        <v>50</v>
      </c>
      <c r="E119" s="49">
        <v>50</v>
      </c>
      <c r="F119" s="49">
        <v>200</v>
      </c>
      <c r="G119" s="50">
        <v>140.78</v>
      </c>
      <c r="H119" s="40">
        <f t="shared" si="29"/>
        <v>440.78</v>
      </c>
      <c r="I119" s="48">
        <v>0</v>
      </c>
      <c r="J119" s="49">
        <v>0</v>
      </c>
      <c r="K119" s="49">
        <v>0</v>
      </c>
      <c r="L119" s="50">
        <v>0</v>
      </c>
      <c r="M119" s="40">
        <f t="shared" si="30"/>
        <v>0</v>
      </c>
      <c r="N119" s="48">
        <v>0</v>
      </c>
      <c r="O119" s="49">
        <v>0</v>
      </c>
      <c r="P119" s="49">
        <v>0</v>
      </c>
      <c r="Q119" s="39">
        <v>0</v>
      </c>
      <c r="R119" s="40">
        <f t="shared" si="27"/>
        <v>0</v>
      </c>
      <c r="S119" s="40">
        <f t="shared" si="28"/>
        <v>440.78</v>
      </c>
      <c r="U119" s="106"/>
      <c r="V119" s="102"/>
      <c r="X119" s="2"/>
    </row>
    <row r="120" spans="1:24" s="1" customFormat="1" ht="32.1" customHeight="1" x14ac:dyDescent="0.25">
      <c r="A120" s="178" t="s">
        <v>129</v>
      </c>
      <c r="B120" s="18" t="s">
        <v>419</v>
      </c>
      <c r="C120" s="47">
        <v>0</v>
      </c>
      <c r="D120" s="48">
        <v>0</v>
      </c>
      <c r="E120" s="49">
        <v>0</v>
      </c>
      <c r="F120" s="49">
        <v>0</v>
      </c>
      <c r="G120" s="50">
        <v>10</v>
      </c>
      <c r="H120" s="40">
        <f t="shared" si="29"/>
        <v>10</v>
      </c>
      <c r="I120" s="48">
        <v>0</v>
      </c>
      <c r="J120" s="49">
        <v>0</v>
      </c>
      <c r="K120" s="49">
        <v>0</v>
      </c>
      <c r="L120" s="50">
        <v>0</v>
      </c>
      <c r="M120" s="40">
        <f t="shared" si="30"/>
        <v>0</v>
      </c>
      <c r="N120" s="48">
        <v>0</v>
      </c>
      <c r="O120" s="49">
        <v>0</v>
      </c>
      <c r="P120" s="49">
        <v>0</v>
      </c>
      <c r="Q120" s="39">
        <v>0</v>
      </c>
      <c r="R120" s="40">
        <f>+SUM(N120:Q120)</f>
        <v>0</v>
      </c>
      <c r="S120" s="40">
        <f t="shared" si="28"/>
        <v>10</v>
      </c>
      <c r="U120" s="106"/>
      <c r="V120" s="102"/>
      <c r="X120" s="2"/>
    </row>
    <row r="121" spans="1:24" s="1" customFormat="1" ht="45.75" customHeight="1" x14ac:dyDescent="0.25">
      <c r="A121" s="178" t="s">
        <v>130</v>
      </c>
      <c r="B121" s="18" t="s">
        <v>379</v>
      </c>
      <c r="C121" s="47">
        <v>0</v>
      </c>
      <c r="D121" s="48">
        <v>0</v>
      </c>
      <c r="E121" s="49">
        <v>0</v>
      </c>
      <c r="F121" s="49">
        <v>0</v>
      </c>
      <c r="G121" s="50">
        <v>0</v>
      </c>
      <c r="H121" s="40">
        <f t="shared" si="29"/>
        <v>0</v>
      </c>
      <c r="I121" s="48">
        <v>25</v>
      </c>
      <c r="J121" s="49">
        <v>25</v>
      </c>
      <c r="K121" s="49">
        <v>25</v>
      </c>
      <c r="L121" s="50">
        <v>25</v>
      </c>
      <c r="M121" s="40">
        <f t="shared" si="30"/>
        <v>100</v>
      </c>
      <c r="N121" s="48">
        <v>250</v>
      </c>
      <c r="O121" s="49">
        <v>250</v>
      </c>
      <c r="P121" s="49">
        <v>250</v>
      </c>
      <c r="Q121" s="39">
        <v>250</v>
      </c>
      <c r="R121" s="40">
        <f t="shared" si="27"/>
        <v>1000</v>
      </c>
      <c r="S121" s="40">
        <f t="shared" si="28"/>
        <v>1100</v>
      </c>
      <c r="U121" s="106"/>
      <c r="V121" s="102"/>
      <c r="X121" s="2"/>
    </row>
    <row r="122" spans="1:24" s="1" customFormat="1" ht="32.1" customHeight="1" x14ac:dyDescent="0.25">
      <c r="A122" s="178" t="s">
        <v>131</v>
      </c>
      <c r="B122" s="18" t="s">
        <v>480</v>
      </c>
      <c r="C122" s="47">
        <v>0</v>
      </c>
      <c r="D122" s="48">
        <v>0</v>
      </c>
      <c r="E122" s="49">
        <v>0</v>
      </c>
      <c r="F122" s="49">
        <v>0</v>
      </c>
      <c r="G122" s="50">
        <v>0</v>
      </c>
      <c r="H122" s="40">
        <f t="shared" ref="H122:H144" si="31">+SUM(D122:G122)</f>
        <v>0</v>
      </c>
      <c r="I122" s="48">
        <v>5</v>
      </c>
      <c r="J122" s="49">
        <v>5</v>
      </c>
      <c r="K122" s="49">
        <v>5</v>
      </c>
      <c r="L122" s="50">
        <v>5</v>
      </c>
      <c r="M122" s="40">
        <f t="shared" ref="M122:M145" si="32">+SUM(I122:L122)</f>
        <v>20</v>
      </c>
      <c r="N122" s="48">
        <v>0</v>
      </c>
      <c r="O122" s="49">
        <v>0</v>
      </c>
      <c r="P122" s="49">
        <v>0</v>
      </c>
      <c r="Q122" s="39">
        <v>0</v>
      </c>
      <c r="R122" s="40">
        <f t="shared" si="27"/>
        <v>0</v>
      </c>
      <c r="S122" s="40">
        <f t="shared" si="28"/>
        <v>20</v>
      </c>
      <c r="U122" s="106"/>
      <c r="V122" s="102"/>
      <c r="X122" s="2"/>
    </row>
    <row r="123" spans="1:24" s="1" customFormat="1" ht="32.1" customHeight="1" x14ac:dyDescent="0.25">
      <c r="A123" s="178" t="s">
        <v>132</v>
      </c>
      <c r="B123" s="18" t="s">
        <v>481</v>
      </c>
      <c r="C123" s="47">
        <v>13</v>
      </c>
      <c r="D123" s="48">
        <v>0</v>
      </c>
      <c r="E123" s="49">
        <v>0</v>
      </c>
      <c r="F123" s="49">
        <v>0</v>
      </c>
      <c r="G123" s="50">
        <v>328</v>
      </c>
      <c r="H123" s="40">
        <v>328</v>
      </c>
      <c r="I123" s="48">
        <v>0</v>
      </c>
      <c r="J123" s="49">
        <v>0</v>
      </c>
      <c r="K123" s="49">
        <v>0</v>
      </c>
      <c r="L123" s="50">
        <v>0</v>
      </c>
      <c r="M123" s="40">
        <f t="shared" si="32"/>
        <v>0</v>
      </c>
      <c r="N123" s="48">
        <v>0</v>
      </c>
      <c r="O123" s="49">
        <v>0</v>
      </c>
      <c r="P123" s="49">
        <v>0</v>
      </c>
      <c r="Q123" s="39">
        <v>0</v>
      </c>
      <c r="R123" s="40">
        <f t="shared" si="27"/>
        <v>0</v>
      </c>
      <c r="S123" s="40">
        <f t="shared" si="28"/>
        <v>328</v>
      </c>
      <c r="U123" s="106"/>
      <c r="V123" s="102"/>
      <c r="X123" s="2"/>
    </row>
    <row r="124" spans="1:24" s="1" customFormat="1" ht="32.1" customHeight="1" x14ac:dyDescent="0.25">
      <c r="A124" s="178" t="s">
        <v>133</v>
      </c>
      <c r="B124" s="18" t="s">
        <v>444</v>
      </c>
      <c r="C124" s="47">
        <v>0</v>
      </c>
      <c r="D124" s="48">
        <v>0</v>
      </c>
      <c r="E124" s="49">
        <v>0</v>
      </c>
      <c r="F124" s="49">
        <v>0</v>
      </c>
      <c r="G124" s="50">
        <v>0</v>
      </c>
      <c r="H124" s="40">
        <f t="shared" si="31"/>
        <v>0</v>
      </c>
      <c r="I124" s="48">
        <v>50</v>
      </c>
      <c r="J124" s="49">
        <v>100</v>
      </c>
      <c r="K124" s="49">
        <v>100</v>
      </c>
      <c r="L124" s="50">
        <v>65.510000000000005</v>
      </c>
      <c r="M124" s="40">
        <f t="shared" si="32"/>
        <v>315.51</v>
      </c>
      <c r="N124" s="48">
        <v>0</v>
      </c>
      <c r="O124" s="49">
        <v>0</v>
      </c>
      <c r="P124" s="49">
        <v>0</v>
      </c>
      <c r="Q124" s="39">
        <v>0</v>
      </c>
      <c r="R124" s="40">
        <f t="shared" si="27"/>
        <v>0</v>
      </c>
      <c r="S124" s="40">
        <f t="shared" si="28"/>
        <v>315.51</v>
      </c>
      <c r="U124" s="106"/>
      <c r="V124" s="102"/>
      <c r="X124" s="2"/>
    </row>
    <row r="125" spans="1:24" s="1" customFormat="1" ht="45" customHeight="1" x14ac:dyDescent="0.25">
      <c r="A125" s="178" t="s">
        <v>134</v>
      </c>
      <c r="B125" s="18" t="s">
        <v>421</v>
      </c>
      <c r="C125" s="47">
        <v>0</v>
      </c>
      <c r="D125" s="48">
        <v>0</v>
      </c>
      <c r="E125" s="49">
        <v>0</v>
      </c>
      <c r="F125" s="49">
        <v>0</v>
      </c>
      <c r="G125" s="50">
        <v>0</v>
      </c>
      <c r="H125" s="40">
        <f>+SUM(D125:G125)</f>
        <v>0</v>
      </c>
      <c r="I125" s="48">
        <v>5</v>
      </c>
      <c r="J125" s="49">
        <v>5</v>
      </c>
      <c r="K125" s="49">
        <v>5</v>
      </c>
      <c r="L125" s="50">
        <v>5</v>
      </c>
      <c r="M125" s="40">
        <f t="shared" si="32"/>
        <v>20</v>
      </c>
      <c r="N125" s="48">
        <v>0</v>
      </c>
      <c r="O125" s="49">
        <v>0</v>
      </c>
      <c r="P125" s="49">
        <v>0</v>
      </c>
      <c r="Q125" s="39">
        <v>0</v>
      </c>
      <c r="R125" s="40">
        <f t="shared" si="27"/>
        <v>0</v>
      </c>
      <c r="S125" s="40">
        <f t="shared" si="28"/>
        <v>20</v>
      </c>
      <c r="U125" s="106"/>
      <c r="V125" s="102"/>
      <c r="X125" s="2"/>
    </row>
    <row r="126" spans="1:24" s="1" customFormat="1" ht="45" customHeight="1" x14ac:dyDescent="0.25">
      <c r="A126" s="178" t="s">
        <v>135</v>
      </c>
      <c r="B126" s="18" t="s">
        <v>422</v>
      </c>
      <c r="C126" s="47">
        <v>0</v>
      </c>
      <c r="D126" s="48">
        <v>0</v>
      </c>
      <c r="E126" s="49">
        <v>0</v>
      </c>
      <c r="F126" s="49">
        <v>0</v>
      </c>
      <c r="G126" s="50">
        <v>0</v>
      </c>
      <c r="H126" s="40">
        <f t="shared" si="31"/>
        <v>0</v>
      </c>
      <c r="I126" s="48">
        <v>5</v>
      </c>
      <c r="J126" s="49">
        <v>5</v>
      </c>
      <c r="K126" s="49">
        <v>5</v>
      </c>
      <c r="L126" s="50">
        <v>5</v>
      </c>
      <c r="M126" s="40">
        <f t="shared" si="32"/>
        <v>20</v>
      </c>
      <c r="N126" s="48">
        <v>0</v>
      </c>
      <c r="O126" s="49">
        <v>0</v>
      </c>
      <c r="P126" s="49">
        <v>0</v>
      </c>
      <c r="Q126" s="39">
        <v>0</v>
      </c>
      <c r="R126" s="40">
        <f t="shared" si="27"/>
        <v>0</v>
      </c>
      <c r="S126" s="40">
        <f t="shared" si="28"/>
        <v>20</v>
      </c>
      <c r="U126" s="106"/>
      <c r="V126" s="102"/>
      <c r="X126" s="2"/>
    </row>
    <row r="127" spans="1:24" s="1" customFormat="1" ht="45" customHeight="1" x14ac:dyDescent="0.25">
      <c r="A127" s="178" t="s">
        <v>136</v>
      </c>
      <c r="B127" s="18" t="s">
        <v>423</v>
      </c>
      <c r="C127" s="47">
        <v>0</v>
      </c>
      <c r="D127" s="48">
        <v>0</v>
      </c>
      <c r="E127" s="49">
        <v>0</v>
      </c>
      <c r="F127" s="49">
        <v>0</v>
      </c>
      <c r="G127" s="50">
        <v>0</v>
      </c>
      <c r="H127" s="40">
        <f t="shared" si="31"/>
        <v>0</v>
      </c>
      <c r="I127" s="48">
        <v>0</v>
      </c>
      <c r="J127" s="49">
        <v>5</v>
      </c>
      <c r="K127" s="49">
        <v>5</v>
      </c>
      <c r="L127" s="50">
        <v>5</v>
      </c>
      <c r="M127" s="40">
        <f t="shared" si="32"/>
        <v>15</v>
      </c>
      <c r="N127" s="48">
        <v>0</v>
      </c>
      <c r="O127" s="49">
        <v>0</v>
      </c>
      <c r="P127" s="49">
        <v>0</v>
      </c>
      <c r="Q127" s="39">
        <v>0</v>
      </c>
      <c r="R127" s="40">
        <f t="shared" si="27"/>
        <v>0</v>
      </c>
      <c r="S127" s="40">
        <f t="shared" si="28"/>
        <v>15</v>
      </c>
      <c r="U127" s="106"/>
      <c r="V127" s="102"/>
      <c r="X127" s="2"/>
    </row>
    <row r="128" spans="1:24" s="1" customFormat="1" ht="45.75" customHeight="1" x14ac:dyDescent="0.25">
      <c r="A128" s="178" t="s">
        <v>137</v>
      </c>
      <c r="B128" s="18" t="s">
        <v>424</v>
      </c>
      <c r="C128" s="47">
        <v>0</v>
      </c>
      <c r="D128" s="48">
        <v>0</v>
      </c>
      <c r="E128" s="49">
        <v>0</v>
      </c>
      <c r="F128" s="49">
        <v>0</v>
      </c>
      <c r="G128" s="50">
        <v>0</v>
      </c>
      <c r="H128" s="40">
        <f t="shared" si="31"/>
        <v>0</v>
      </c>
      <c r="I128" s="48">
        <v>0</v>
      </c>
      <c r="J128" s="49">
        <v>0</v>
      </c>
      <c r="K128" s="49">
        <v>0</v>
      </c>
      <c r="L128" s="50">
        <v>0</v>
      </c>
      <c r="M128" s="40">
        <f t="shared" si="32"/>
        <v>0</v>
      </c>
      <c r="N128" s="48">
        <v>80</v>
      </c>
      <c r="O128" s="49">
        <v>80</v>
      </c>
      <c r="P128" s="49">
        <v>80</v>
      </c>
      <c r="Q128" s="39">
        <v>60</v>
      </c>
      <c r="R128" s="40">
        <f t="shared" si="27"/>
        <v>300</v>
      </c>
      <c r="S128" s="40">
        <f t="shared" si="28"/>
        <v>300</v>
      </c>
      <c r="U128" s="106"/>
      <c r="V128" s="102"/>
      <c r="X128" s="2"/>
    </row>
    <row r="129" spans="1:24" s="1" customFormat="1" ht="45.75" customHeight="1" x14ac:dyDescent="0.25">
      <c r="A129" s="178" t="s">
        <v>138</v>
      </c>
      <c r="B129" s="18" t="s">
        <v>482</v>
      </c>
      <c r="C129" s="47">
        <v>0</v>
      </c>
      <c r="D129" s="48">
        <v>0</v>
      </c>
      <c r="E129" s="49">
        <v>0</v>
      </c>
      <c r="F129" s="49">
        <v>0</v>
      </c>
      <c r="G129" s="50">
        <v>0</v>
      </c>
      <c r="H129" s="40">
        <f t="shared" si="31"/>
        <v>0</v>
      </c>
      <c r="I129" s="48">
        <v>0</v>
      </c>
      <c r="J129" s="49">
        <v>0</v>
      </c>
      <c r="K129" s="49">
        <v>0</v>
      </c>
      <c r="L129" s="50">
        <v>0</v>
      </c>
      <c r="M129" s="40">
        <f t="shared" si="32"/>
        <v>0</v>
      </c>
      <c r="N129" s="48">
        <v>0</v>
      </c>
      <c r="O129" s="49">
        <v>5</v>
      </c>
      <c r="P129" s="49">
        <v>5</v>
      </c>
      <c r="Q129" s="39">
        <v>3</v>
      </c>
      <c r="R129" s="40">
        <f t="shared" si="27"/>
        <v>13</v>
      </c>
      <c r="S129" s="40">
        <f t="shared" si="28"/>
        <v>13</v>
      </c>
      <c r="U129" s="106"/>
      <c r="V129" s="102"/>
      <c r="X129" s="2"/>
    </row>
    <row r="130" spans="1:24" s="1" customFormat="1" ht="46.5" customHeight="1" x14ac:dyDescent="0.25">
      <c r="A130" s="178" t="s">
        <v>139</v>
      </c>
      <c r="B130" s="18" t="s">
        <v>483</v>
      </c>
      <c r="C130" s="47">
        <v>23.7</v>
      </c>
      <c r="D130" s="48">
        <v>0</v>
      </c>
      <c r="E130" s="49">
        <v>0</v>
      </c>
      <c r="F130" s="49">
        <v>0</v>
      </c>
      <c r="G130" s="50">
        <v>0</v>
      </c>
      <c r="H130" s="40">
        <f t="shared" ref="H130:H131" si="33">+SUM(D130:G130)</f>
        <v>0</v>
      </c>
      <c r="I130" s="48">
        <v>0</v>
      </c>
      <c r="J130" s="49">
        <v>0</v>
      </c>
      <c r="K130" s="49">
        <v>0</v>
      </c>
      <c r="L130" s="50">
        <v>0</v>
      </c>
      <c r="M130" s="40">
        <f t="shared" ref="M130:M133" si="34">+SUM(I130:L130)</f>
        <v>0</v>
      </c>
      <c r="N130" s="48">
        <v>0</v>
      </c>
      <c r="O130" s="49">
        <v>0</v>
      </c>
      <c r="P130" s="49">
        <v>0</v>
      </c>
      <c r="Q130" s="39">
        <v>0</v>
      </c>
      <c r="R130" s="40">
        <f t="shared" si="27"/>
        <v>0</v>
      </c>
      <c r="S130" s="40">
        <f t="shared" si="28"/>
        <v>0</v>
      </c>
      <c r="U130" s="106"/>
      <c r="V130" s="102"/>
      <c r="X130" s="2"/>
    </row>
    <row r="131" spans="1:24" s="1" customFormat="1" ht="45" customHeight="1" x14ac:dyDescent="0.25">
      <c r="A131" s="178" t="s">
        <v>140</v>
      </c>
      <c r="B131" s="18" t="s">
        <v>484</v>
      </c>
      <c r="C131" s="47">
        <v>0</v>
      </c>
      <c r="D131" s="48">
        <v>0</v>
      </c>
      <c r="E131" s="49">
        <v>0</v>
      </c>
      <c r="F131" s="49">
        <v>12.7</v>
      </c>
      <c r="G131" s="50">
        <v>0</v>
      </c>
      <c r="H131" s="40">
        <f t="shared" si="33"/>
        <v>12.7</v>
      </c>
      <c r="I131" s="48">
        <v>0</v>
      </c>
      <c r="J131" s="49">
        <v>0</v>
      </c>
      <c r="K131" s="49">
        <v>0</v>
      </c>
      <c r="L131" s="50">
        <v>0</v>
      </c>
      <c r="M131" s="40">
        <f t="shared" si="34"/>
        <v>0</v>
      </c>
      <c r="N131" s="48">
        <v>0</v>
      </c>
      <c r="O131" s="49">
        <v>0</v>
      </c>
      <c r="P131" s="49">
        <v>0</v>
      </c>
      <c r="Q131" s="39">
        <v>0</v>
      </c>
      <c r="R131" s="40">
        <f t="shared" si="27"/>
        <v>0</v>
      </c>
      <c r="S131" s="40">
        <f t="shared" si="28"/>
        <v>12.7</v>
      </c>
      <c r="U131" s="106"/>
      <c r="V131" s="102"/>
      <c r="X131" s="2"/>
    </row>
    <row r="132" spans="1:24" s="1" customFormat="1" ht="44.25" customHeight="1" x14ac:dyDescent="0.25">
      <c r="A132" s="178" t="s">
        <v>141</v>
      </c>
      <c r="B132" s="18" t="s">
        <v>425</v>
      </c>
      <c r="C132" s="47">
        <v>0</v>
      </c>
      <c r="D132" s="48">
        <v>0</v>
      </c>
      <c r="E132" s="49">
        <v>0</v>
      </c>
      <c r="F132" s="49">
        <v>0</v>
      </c>
      <c r="G132" s="50">
        <v>0</v>
      </c>
      <c r="H132" s="40">
        <f t="shared" ref="H132:H133" si="35">+SUM(D132:G132)</f>
        <v>0</v>
      </c>
      <c r="I132" s="48">
        <v>0</v>
      </c>
      <c r="J132" s="49">
        <v>0</v>
      </c>
      <c r="K132" s="49">
        <v>10</v>
      </c>
      <c r="L132" s="50">
        <v>10</v>
      </c>
      <c r="M132" s="40">
        <f t="shared" si="34"/>
        <v>20</v>
      </c>
      <c r="N132" s="48">
        <v>25</v>
      </c>
      <c r="O132" s="49">
        <v>25</v>
      </c>
      <c r="P132" s="49">
        <v>25</v>
      </c>
      <c r="Q132" s="39">
        <v>25</v>
      </c>
      <c r="R132" s="40">
        <f t="shared" si="27"/>
        <v>100</v>
      </c>
      <c r="S132" s="40">
        <f t="shared" si="28"/>
        <v>120</v>
      </c>
      <c r="U132" s="106"/>
      <c r="V132" s="102"/>
      <c r="X132" s="2"/>
    </row>
    <row r="133" spans="1:24" s="1" customFormat="1" ht="32.1" customHeight="1" x14ac:dyDescent="0.25">
      <c r="A133" s="178" t="s">
        <v>142</v>
      </c>
      <c r="B133" s="18" t="s">
        <v>485</v>
      </c>
      <c r="C133" s="47">
        <v>26.76</v>
      </c>
      <c r="D133" s="48">
        <v>0</v>
      </c>
      <c r="E133" s="49">
        <v>0</v>
      </c>
      <c r="F133" s="49">
        <v>0</v>
      </c>
      <c r="G133" s="50">
        <v>0</v>
      </c>
      <c r="H133" s="40">
        <f t="shared" si="35"/>
        <v>0</v>
      </c>
      <c r="I133" s="48">
        <v>0</v>
      </c>
      <c r="J133" s="49">
        <v>0</v>
      </c>
      <c r="K133" s="49">
        <v>0</v>
      </c>
      <c r="L133" s="50">
        <v>0</v>
      </c>
      <c r="M133" s="40">
        <f t="shared" si="34"/>
        <v>0</v>
      </c>
      <c r="N133" s="48">
        <v>0</v>
      </c>
      <c r="O133" s="49">
        <v>0</v>
      </c>
      <c r="P133" s="49">
        <v>0</v>
      </c>
      <c r="Q133" s="39">
        <v>0</v>
      </c>
      <c r="R133" s="40">
        <f t="shared" si="27"/>
        <v>0</v>
      </c>
      <c r="S133" s="40">
        <f t="shared" si="28"/>
        <v>0</v>
      </c>
      <c r="U133" s="106"/>
      <c r="V133" s="102"/>
      <c r="X133" s="2"/>
    </row>
    <row r="134" spans="1:24" s="1" customFormat="1" ht="45" customHeight="1" x14ac:dyDescent="0.25">
      <c r="A134" s="178" t="s">
        <v>143</v>
      </c>
      <c r="B134" s="18" t="s">
        <v>380</v>
      </c>
      <c r="C134" s="47">
        <v>27.2</v>
      </c>
      <c r="D134" s="48">
        <v>24.824000000000002</v>
      </c>
      <c r="E134" s="49">
        <v>0</v>
      </c>
      <c r="F134" s="49">
        <v>0</v>
      </c>
      <c r="G134" s="50">
        <v>0</v>
      </c>
      <c r="H134" s="40">
        <f t="shared" si="31"/>
        <v>24.824000000000002</v>
      </c>
      <c r="I134" s="48">
        <v>0</v>
      </c>
      <c r="J134" s="49">
        <v>0</v>
      </c>
      <c r="K134" s="49">
        <v>0</v>
      </c>
      <c r="L134" s="50">
        <v>0</v>
      </c>
      <c r="M134" s="40">
        <f t="shared" si="32"/>
        <v>0</v>
      </c>
      <c r="N134" s="48">
        <v>0</v>
      </c>
      <c r="O134" s="49">
        <v>0</v>
      </c>
      <c r="P134" s="49">
        <v>0</v>
      </c>
      <c r="Q134" s="39">
        <v>0</v>
      </c>
      <c r="R134" s="40">
        <f t="shared" si="27"/>
        <v>0</v>
      </c>
      <c r="S134" s="40">
        <f t="shared" si="28"/>
        <v>24.824000000000002</v>
      </c>
      <c r="U134" s="106"/>
      <c r="V134" s="102"/>
      <c r="X134" s="2"/>
    </row>
    <row r="135" spans="1:24" s="1" customFormat="1" ht="32.1" customHeight="1" x14ac:dyDescent="0.25">
      <c r="A135" s="178" t="s">
        <v>144</v>
      </c>
      <c r="B135" s="18" t="s">
        <v>445</v>
      </c>
      <c r="C135" s="47">
        <v>0</v>
      </c>
      <c r="D135" s="48">
        <v>0</v>
      </c>
      <c r="E135" s="49">
        <v>0</v>
      </c>
      <c r="F135" s="49">
        <v>17.53</v>
      </c>
      <c r="G135" s="50">
        <v>25</v>
      </c>
      <c r="H135" s="40">
        <f t="shared" si="31"/>
        <v>42.53</v>
      </c>
      <c r="I135" s="48">
        <v>0</v>
      </c>
      <c r="J135" s="49">
        <v>0</v>
      </c>
      <c r="K135" s="49">
        <v>0</v>
      </c>
      <c r="L135" s="50">
        <v>0</v>
      </c>
      <c r="M135" s="40">
        <f t="shared" si="32"/>
        <v>0</v>
      </c>
      <c r="N135" s="48">
        <v>0</v>
      </c>
      <c r="O135" s="49">
        <v>0</v>
      </c>
      <c r="P135" s="49">
        <v>0</v>
      </c>
      <c r="Q135" s="39">
        <v>0</v>
      </c>
      <c r="R135" s="40">
        <f t="shared" si="27"/>
        <v>0</v>
      </c>
      <c r="S135" s="40">
        <f t="shared" si="28"/>
        <v>42.53</v>
      </c>
      <c r="U135" s="106"/>
      <c r="V135" s="102"/>
      <c r="X135" s="2"/>
    </row>
    <row r="136" spans="1:24" s="1" customFormat="1" ht="32.1" customHeight="1" x14ac:dyDescent="0.25">
      <c r="A136" s="178" t="s">
        <v>146</v>
      </c>
      <c r="B136" s="18" t="s">
        <v>335</v>
      </c>
      <c r="C136" s="47">
        <v>1.02</v>
      </c>
      <c r="D136" s="48">
        <v>0</v>
      </c>
      <c r="E136" s="49">
        <v>0</v>
      </c>
      <c r="F136" s="49">
        <v>0</v>
      </c>
      <c r="G136" s="50">
        <v>0</v>
      </c>
      <c r="H136" s="40">
        <f t="shared" ref="H136:H138" si="36">+SUM(D136:G136)</f>
        <v>0</v>
      </c>
      <c r="I136" s="48">
        <v>0</v>
      </c>
      <c r="J136" s="49">
        <v>0</v>
      </c>
      <c r="K136" s="49">
        <v>0</v>
      </c>
      <c r="L136" s="50">
        <v>0</v>
      </c>
      <c r="M136" s="40">
        <f>+SUM(I136:L136)</f>
        <v>0</v>
      </c>
      <c r="N136" s="48">
        <v>0</v>
      </c>
      <c r="O136" s="49">
        <v>0</v>
      </c>
      <c r="P136" s="49">
        <v>0</v>
      </c>
      <c r="Q136" s="39">
        <v>0</v>
      </c>
      <c r="R136" s="40">
        <f t="shared" si="27"/>
        <v>0</v>
      </c>
      <c r="S136" s="40">
        <f t="shared" si="28"/>
        <v>0</v>
      </c>
      <c r="U136" s="106"/>
      <c r="V136" s="102"/>
      <c r="X136" s="2"/>
    </row>
    <row r="137" spans="1:24" s="1" customFormat="1" ht="32.1" customHeight="1" x14ac:dyDescent="0.25">
      <c r="A137" s="178" t="s">
        <v>148</v>
      </c>
      <c r="B137" s="18" t="s">
        <v>145</v>
      </c>
      <c r="C137" s="47">
        <v>54.39</v>
      </c>
      <c r="D137" s="48">
        <v>0</v>
      </c>
      <c r="E137" s="49">
        <v>0</v>
      </c>
      <c r="F137" s="49">
        <v>0</v>
      </c>
      <c r="G137" s="50">
        <v>0</v>
      </c>
      <c r="H137" s="40">
        <f t="shared" si="36"/>
        <v>0</v>
      </c>
      <c r="I137" s="48">
        <v>0</v>
      </c>
      <c r="J137" s="49">
        <v>0</v>
      </c>
      <c r="K137" s="49">
        <v>0</v>
      </c>
      <c r="L137" s="50">
        <v>0</v>
      </c>
      <c r="M137" s="40">
        <f>+SUM(I137:L137)</f>
        <v>0</v>
      </c>
      <c r="N137" s="48">
        <v>0</v>
      </c>
      <c r="O137" s="49">
        <v>0</v>
      </c>
      <c r="P137" s="49">
        <v>0</v>
      </c>
      <c r="Q137" s="39">
        <v>0</v>
      </c>
      <c r="R137" s="40">
        <f t="shared" si="27"/>
        <v>0</v>
      </c>
      <c r="S137" s="40">
        <f t="shared" si="28"/>
        <v>0</v>
      </c>
      <c r="U137" s="106"/>
      <c r="V137" s="102"/>
      <c r="X137" s="2"/>
    </row>
    <row r="138" spans="1:24" s="1" customFormat="1" ht="32.1" customHeight="1" x14ac:dyDescent="0.25">
      <c r="A138" s="178" t="s">
        <v>149</v>
      </c>
      <c r="B138" s="18" t="s">
        <v>147</v>
      </c>
      <c r="C138" s="47">
        <v>33</v>
      </c>
      <c r="D138" s="48">
        <v>0</v>
      </c>
      <c r="E138" s="49">
        <v>0</v>
      </c>
      <c r="F138" s="49">
        <v>0</v>
      </c>
      <c r="G138" s="50">
        <v>0</v>
      </c>
      <c r="H138" s="40">
        <f t="shared" si="36"/>
        <v>0</v>
      </c>
      <c r="I138" s="48">
        <v>0</v>
      </c>
      <c r="J138" s="49">
        <v>0</v>
      </c>
      <c r="K138" s="49">
        <v>0</v>
      </c>
      <c r="L138" s="50">
        <v>0</v>
      </c>
      <c r="M138" s="40">
        <f t="shared" ref="M138" si="37">+SUM(I138:L138)</f>
        <v>0</v>
      </c>
      <c r="N138" s="48">
        <v>0</v>
      </c>
      <c r="O138" s="49">
        <v>0</v>
      </c>
      <c r="P138" s="49">
        <v>0</v>
      </c>
      <c r="Q138" s="39">
        <v>0</v>
      </c>
      <c r="R138" s="40">
        <f t="shared" si="27"/>
        <v>0</v>
      </c>
      <c r="S138" s="40">
        <f t="shared" si="28"/>
        <v>0</v>
      </c>
      <c r="U138" s="106"/>
      <c r="V138" s="102"/>
      <c r="X138" s="2"/>
    </row>
    <row r="139" spans="1:24" s="1" customFormat="1" ht="32.1" customHeight="1" x14ac:dyDescent="0.25">
      <c r="A139" s="178" t="s">
        <v>150</v>
      </c>
      <c r="B139" s="18" t="s">
        <v>524</v>
      </c>
      <c r="C139" s="47">
        <v>11.26</v>
      </c>
      <c r="D139" s="48">
        <v>0</v>
      </c>
      <c r="E139" s="49">
        <v>0</v>
      </c>
      <c r="F139" s="49">
        <v>0</v>
      </c>
      <c r="G139" s="50">
        <v>0</v>
      </c>
      <c r="H139" s="40">
        <f>+SUM(D139:G139)</f>
        <v>0</v>
      </c>
      <c r="I139" s="48">
        <v>0</v>
      </c>
      <c r="J139" s="49">
        <v>0</v>
      </c>
      <c r="K139" s="49">
        <v>0</v>
      </c>
      <c r="L139" s="50">
        <v>0</v>
      </c>
      <c r="M139" s="40">
        <f>+SUM(I139:L139)</f>
        <v>0</v>
      </c>
      <c r="N139" s="48">
        <v>0</v>
      </c>
      <c r="O139" s="49">
        <v>0</v>
      </c>
      <c r="P139" s="49">
        <v>0</v>
      </c>
      <c r="Q139" s="39">
        <v>0</v>
      </c>
      <c r="R139" s="40">
        <f t="shared" si="27"/>
        <v>0</v>
      </c>
      <c r="S139" s="40">
        <f t="shared" si="28"/>
        <v>0</v>
      </c>
      <c r="U139" s="106"/>
      <c r="V139" s="102"/>
      <c r="X139" s="2"/>
    </row>
    <row r="140" spans="1:24" s="1" customFormat="1" ht="32.1" customHeight="1" x14ac:dyDescent="0.25">
      <c r="A140" s="178" t="s">
        <v>151</v>
      </c>
      <c r="B140" s="18" t="s">
        <v>446</v>
      </c>
      <c r="C140" s="47">
        <v>25.448</v>
      </c>
      <c r="D140" s="48">
        <v>0</v>
      </c>
      <c r="E140" s="49">
        <v>0</v>
      </c>
      <c r="F140" s="49">
        <v>0</v>
      </c>
      <c r="G140" s="50">
        <v>0</v>
      </c>
      <c r="H140" s="40">
        <f t="shared" ref="H140" si="38">+SUM(D140:G140)</f>
        <v>0</v>
      </c>
      <c r="I140" s="48">
        <v>0</v>
      </c>
      <c r="J140" s="49">
        <v>0</v>
      </c>
      <c r="K140" s="49">
        <v>0</v>
      </c>
      <c r="L140" s="50">
        <v>0</v>
      </c>
      <c r="M140" s="40">
        <f t="shared" ref="M140" si="39">+SUM(I140:L140)</f>
        <v>0</v>
      </c>
      <c r="N140" s="48">
        <v>0</v>
      </c>
      <c r="O140" s="49">
        <v>0</v>
      </c>
      <c r="P140" s="49">
        <v>0</v>
      </c>
      <c r="Q140" s="39">
        <v>0</v>
      </c>
      <c r="R140" s="40">
        <f t="shared" si="27"/>
        <v>0</v>
      </c>
      <c r="S140" s="40">
        <f t="shared" si="28"/>
        <v>0</v>
      </c>
      <c r="U140" s="106"/>
      <c r="V140" s="102"/>
      <c r="X140" s="2"/>
    </row>
    <row r="141" spans="1:24" s="1" customFormat="1" ht="65.25" customHeight="1" x14ac:dyDescent="0.25">
      <c r="A141" s="178" t="s">
        <v>314</v>
      </c>
      <c r="B141" s="18" t="s">
        <v>460</v>
      </c>
      <c r="C141" s="47">
        <v>0</v>
      </c>
      <c r="D141" s="48">
        <v>0</v>
      </c>
      <c r="E141" s="49">
        <v>20</v>
      </c>
      <c r="F141" s="49">
        <v>30</v>
      </c>
      <c r="G141" s="50">
        <v>30</v>
      </c>
      <c r="H141" s="40">
        <f t="shared" si="31"/>
        <v>80</v>
      </c>
      <c r="I141" s="56">
        <v>10</v>
      </c>
      <c r="J141" s="53">
        <v>20</v>
      </c>
      <c r="K141" s="53">
        <v>30</v>
      </c>
      <c r="L141" s="54">
        <v>30</v>
      </c>
      <c r="M141" s="55">
        <f t="shared" si="32"/>
        <v>90</v>
      </c>
      <c r="N141" s="48">
        <v>0</v>
      </c>
      <c r="O141" s="49">
        <v>0</v>
      </c>
      <c r="P141" s="49">
        <v>0</v>
      </c>
      <c r="Q141" s="39">
        <v>0</v>
      </c>
      <c r="R141" s="40">
        <f t="shared" si="27"/>
        <v>0</v>
      </c>
      <c r="S141" s="40">
        <f t="shared" si="28"/>
        <v>170</v>
      </c>
      <c r="U141" s="106"/>
      <c r="V141" s="102"/>
      <c r="X141" s="2"/>
    </row>
    <row r="142" spans="1:24" s="1" customFormat="1" ht="32.1" customHeight="1" x14ac:dyDescent="0.25">
      <c r="A142" s="178" t="s">
        <v>418</v>
      </c>
      <c r="B142" s="18" t="s">
        <v>447</v>
      </c>
      <c r="C142" s="47">
        <v>0</v>
      </c>
      <c r="D142" s="48">
        <v>0</v>
      </c>
      <c r="E142" s="49">
        <v>0</v>
      </c>
      <c r="F142" s="49">
        <v>0</v>
      </c>
      <c r="G142" s="50">
        <v>0</v>
      </c>
      <c r="H142" s="40">
        <f t="shared" si="31"/>
        <v>0</v>
      </c>
      <c r="I142" s="48">
        <v>5</v>
      </c>
      <c r="J142" s="49">
        <v>5</v>
      </c>
      <c r="K142" s="49">
        <v>5</v>
      </c>
      <c r="L142" s="50">
        <v>5</v>
      </c>
      <c r="M142" s="40">
        <f t="shared" si="32"/>
        <v>20</v>
      </c>
      <c r="N142" s="48">
        <v>15</v>
      </c>
      <c r="O142" s="49">
        <v>15</v>
      </c>
      <c r="P142" s="49">
        <v>15</v>
      </c>
      <c r="Q142" s="39">
        <v>15</v>
      </c>
      <c r="R142" s="40">
        <f t="shared" si="27"/>
        <v>60</v>
      </c>
      <c r="S142" s="40">
        <f t="shared" si="28"/>
        <v>80</v>
      </c>
      <c r="U142" s="106"/>
      <c r="V142" s="102"/>
      <c r="X142" s="2"/>
    </row>
    <row r="143" spans="1:24" s="1" customFormat="1" ht="32.1" customHeight="1" x14ac:dyDescent="0.25">
      <c r="A143" s="178" t="s">
        <v>511</v>
      </c>
      <c r="B143" s="18" t="s">
        <v>498</v>
      </c>
      <c r="C143" s="47">
        <v>0</v>
      </c>
      <c r="D143" s="48">
        <v>0</v>
      </c>
      <c r="E143" s="49">
        <v>0</v>
      </c>
      <c r="F143" s="49">
        <v>0</v>
      </c>
      <c r="G143" s="50">
        <v>5</v>
      </c>
      <c r="H143" s="40">
        <v>5</v>
      </c>
      <c r="I143" s="48">
        <v>5</v>
      </c>
      <c r="J143" s="49">
        <v>5</v>
      </c>
      <c r="K143" s="49">
        <v>5</v>
      </c>
      <c r="L143" s="50">
        <v>5</v>
      </c>
      <c r="M143" s="40">
        <f t="shared" si="32"/>
        <v>20</v>
      </c>
      <c r="N143" s="48">
        <v>0</v>
      </c>
      <c r="O143" s="49">
        <v>0</v>
      </c>
      <c r="P143" s="49">
        <v>0</v>
      </c>
      <c r="Q143" s="39">
        <v>0</v>
      </c>
      <c r="R143" s="40">
        <f t="shared" si="27"/>
        <v>0</v>
      </c>
      <c r="S143" s="40">
        <f t="shared" si="28"/>
        <v>25</v>
      </c>
      <c r="U143" s="106"/>
      <c r="V143" s="102"/>
      <c r="X143" s="2"/>
    </row>
    <row r="144" spans="1:24" s="1" customFormat="1" ht="32.1" customHeight="1" x14ac:dyDescent="0.25">
      <c r="A144" s="178"/>
      <c r="B144" s="25" t="s">
        <v>500</v>
      </c>
      <c r="C144" s="47">
        <f>SUM(C84:C143)</f>
        <v>749.94800000000009</v>
      </c>
      <c r="D144" s="48">
        <f t="shared" ref="D144:G144" si="40">SUM(D84:D143)</f>
        <v>79.304000000000002</v>
      </c>
      <c r="E144" s="49">
        <f t="shared" si="40"/>
        <v>111.88</v>
      </c>
      <c r="F144" s="49">
        <f t="shared" si="40"/>
        <v>635.03</v>
      </c>
      <c r="G144" s="50">
        <f t="shared" si="40"/>
        <v>932.85</v>
      </c>
      <c r="H144" s="40">
        <f t="shared" si="31"/>
        <v>1759.0639999999999</v>
      </c>
      <c r="I144" s="48">
        <f t="shared" ref="I144:L144" si="41">SUM(I84:I143)</f>
        <v>345.21000000000004</v>
      </c>
      <c r="J144" s="49">
        <f t="shared" si="41"/>
        <v>498.75</v>
      </c>
      <c r="K144" s="49">
        <f t="shared" si="41"/>
        <v>530.32999999999993</v>
      </c>
      <c r="L144" s="50">
        <f t="shared" si="41"/>
        <v>512.08999999999992</v>
      </c>
      <c r="M144" s="40">
        <f t="shared" si="32"/>
        <v>1886.3799999999999</v>
      </c>
      <c r="N144" s="48">
        <f t="shared" ref="N144:Q144" si="42">SUM(N84:N143)</f>
        <v>550</v>
      </c>
      <c r="O144" s="49">
        <f t="shared" si="42"/>
        <v>635</v>
      </c>
      <c r="P144" s="49">
        <f t="shared" si="42"/>
        <v>655</v>
      </c>
      <c r="Q144" s="39">
        <f t="shared" si="42"/>
        <v>668.97</v>
      </c>
      <c r="R144" s="40">
        <f t="shared" si="27"/>
        <v>2508.9700000000003</v>
      </c>
      <c r="S144" s="40">
        <f t="shared" si="28"/>
        <v>6154.4139999999998</v>
      </c>
      <c r="U144" s="109"/>
      <c r="V144" s="109"/>
    </row>
    <row r="145" spans="1:24" s="16" customFormat="1" ht="32.1" customHeight="1" x14ac:dyDescent="0.25">
      <c r="A145" s="180" t="s">
        <v>152</v>
      </c>
      <c r="B145" s="21" t="s">
        <v>153</v>
      </c>
      <c r="C145" s="77">
        <f>+SUM(C146:C154)</f>
        <v>27.54</v>
      </c>
      <c r="D145" s="73">
        <f>+SUM(D146:D154)</f>
        <v>10</v>
      </c>
      <c r="E145" s="71">
        <f>+SUM(E146:E154)</f>
        <v>10</v>
      </c>
      <c r="F145" s="71">
        <f>+SUM(F146:F154)</f>
        <v>54.95</v>
      </c>
      <c r="G145" s="74">
        <f>+SUM(G146:G154)</f>
        <v>187.32000000000002</v>
      </c>
      <c r="H145" s="40">
        <f>+SUM(D145:G145)</f>
        <v>262.27000000000004</v>
      </c>
      <c r="I145" s="73">
        <f>+SUM(I146:I154)</f>
        <v>94.65</v>
      </c>
      <c r="J145" s="71">
        <f>+SUM(J146:J154)</f>
        <v>110</v>
      </c>
      <c r="K145" s="71">
        <f>+SUM(K146:K154)</f>
        <v>160</v>
      </c>
      <c r="L145" s="74">
        <f>+SUM(L146:L154)</f>
        <v>102</v>
      </c>
      <c r="M145" s="40">
        <f t="shared" si="32"/>
        <v>466.65</v>
      </c>
      <c r="N145" s="73">
        <f>+SUM(N146:N154)</f>
        <v>30</v>
      </c>
      <c r="O145" s="71">
        <f>+SUM(O146:O154)</f>
        <v>30</v>
      </c>
      <c r="P145" s="71">
        <f>+SUM(P146:P154)</f>
        <v>60</v>
      </c>
      <c r="Q145" s="78">
        <f>+SUM(Q146:Q154)</f>
        <v>60</v>
      </c>
      <c r="R145" s="40">
        <f t="shared" si="27"/>
        <v>180</v>
      </c>
      <c r="S145" s="40">
        <f t="shared" si="28"/>
        <v>908.92000000000007</v>
      </c>
      <c r="U145" s="107"/>
      <c r="V145" s="107"/>
    </row>
    <row r="146" spans="1:24" s="1" customFormat="1" ht="45" customHeight="1" x14ac:dyDescent="0.25">
      <c r="A146" s="178" t="s">
        <v>154</v>
      </c>
      <c r="B146" s="22" t="s">
        <v>448</v>
      </c>
      <c r="C146" s="47">
        <v>0</v>
      </c>
      <c r="D146" s="48">
        <v>0</v>
      </c>
      <c r="E146" s="49">
        <v>0</v>
      </c>
      <c r="F146" s="49">
        <v>0</v>
      </c>
      <c r="G146" s="50">
        <v>0</v>
      </c>
      <c r="H146" s="40">
        <f t="shared" ref="H146:H163" si="43">+SUM(D146:G146)</f>
        <v>0</v>
      </c>
      <c r="I146" s="48">
        <v>25</v>
      </c>
      <c r="J146" s="49">
        <v>25</v>
      </c>
      <c r="K146" s="49">
        <v>25</v>
      </c>
      <c r="L146" s="50">
        <v>25</v>
      </c>
      <c r="M146" s="40">
        <f t="shared" ref="M146:M163" si="44">+SUM(I146:L146)</f>
        <v>100</v>
      </c>
      <c r="N146" s="48">
        <v>25</v>
      </c>
      <c r="O146" s="49">
        <v>25</v>
      </c>
      <c r="P146" s="49">
        <v>55</v>
      </c>
      <c r="Q146" s="39">
        <v>55</v>
      </c>
      <c r="R146" s="40">
        <f t="shared" si="27"/>
        <v>160</v>
      </c>
      <c r="S146" s="40">
        <f t="shared" si="28"/>
        <v>260</v>
      </c>
      <c r="U146" s="102"/>
      <c r="V146" s="102"/>
    </row>
    <row r="147" spans="1:24" s="1" customFormat="1" ht="47.25" customHeight="1" x14ac:dyDescent="0.25">
      <c r="A147" s="178" t="s">
        <v>155</v>
      </c>
      <c r="B147" s="22" t="s">
        <v>502</v>
      </c>
      <c r="C147" s="47">
        <v>4.9000000000000004</v>
      </c>
      <c r="D147" s="48">
        <v>0</v>
      </c>
      <c r="E147" s="49">
        <v>0</v>
      </c>
      <c r="F147" s="49">
        <v>0</v>
      </c>
      <c r="G147" s="50">
        <v>0</v>
      </c>
      <c r="H147" s="40">
        <f t="shared" si="43"/>
        <v>0</v>
      </c>
      <c r="I147" s="48">
        <v>0</v>
      </c>
      <c r="J147" s="49">
        <v>0</v>
      </c>
      <c r="K147" s="49">
        <v>0</v>
      </c>
      <c r="L147" s="50">
        <v>0</v>
      </c>
      <c r="M147" s="40">
        <f t="shared" si="44"/>
        <v>0</v>
      </c>
      <c r="N147" s="48">
        <v>0</v>
      </c>
      <c r="O147" s="49">
        <v>0</v>
      </c>
      <c r="P147" s="49">
        <v>0</v>
      </c>
      <c r="Q147" s="39">
        <v>0</v>
      </c>
      <c r="R147" s="40">
        <f t="shared" si="27"/>
        <v>0</v>
      </c>
      <c r="S147" s="40">
        <f t="shared" si="28"/>
        <v>0</v>
      </c>
      <c r="U147" s="102"/>
      <c r="V147" s="102"/>
    </row>
    <row r="148" spans="1:24" s="1" customFormat="1" ht="45.75" customHeight="1" x14ac:dyDescent="0.25">
      <c r="A148" s="178" t="s">
        <v>156</v>
      </c>
      <c r="B148" s="22" t="s">
        <v>512</v>
      </c>
      <c r="C148" s="47">
        <v>0</v>
      </c>
      <c r="D148" s="48">
        <v>0</v>
      </c>
      <c r="E148" s="49">
        <v>0</v>
      </c>
      <c r="F148" s="49">
        <v>9.6</v>
      </c>
      <c r="G148" s="50">
        <v>0</v>
      </c>
      <c r="H148" s="40">
        <f t="shared" si="43"/>
        <v>9.6</v>
      </c>
      <c r="I148" s="48">
        <v>30</v>
      </c>
      <c r="J148" s="49">
        <v>50</v>
      </c>
      <c r="K148" s="49">
        <v>100</v>
      </c>
      <c r="L148" s="50">
        <v>42</v>
      </c>
      <c r="M148" s="40">
        <f t="shared" si="44"/>
        <v>222</v>
      </c>
      <c r="N148" s="48">
        <v>0</v>
      </c>
      <c r="O148" s="49">
        <v>0</v>
      </c>
      <c r="P148" s="49">
        <v>0</v>
      </c>
      <c r="Q148" s="39">
        <v>0</v>
      </c>
      <c r="R148" s="40">
        <f t="shared" si="27"/>
        <v>0</v>
      </c>
      <c r="S148" s="40">
        <f t="shared" si="28"/>
        <v>231.6</v>
      </c>
      <c r="U148" s="102"/>
      <c r="V148" s="102"/>
      <c r="W148" s="93"/>
      <c r="X148" s="93"/>
    </row>
    <row r="149" spans="1:24" s="1" customFormat="1" ht="57" customHeight="1" x14ac:dyDescent="0.25">
      <c r="A149" s="178" t="s">
        <v>517</v>
      </c>
      <c r="B149" s="22" t="s">
        <v>513</v>
      </c>
      <c r="C149" s="47">
        <v>22.64</v>
      </c>
      <c r="D149" s="48">
        <v>0</v>
      </c>
      <c r="E149" s="49">
        <v>0</v>
      </c>
      <c r="F149" s="49">
        <v>0</v>
      </c>
      <c r="G149" s="50">
        <v>0</v>
      </c>
      <c r="H149" s="40">
        <f t="shared" si="43"/>
        <v>0</v>
      </c>
      <c r="I149" s="48">
        <v>0</v>
      </c>
      <c r="J149" s="49">
        <v>0</v>
      </c>
      <c r="K149" s="49">
        <v>0</v>
      </c>
      <c r="L149" s="50">
        <v>0</v>
      </c>
      <c r="M149" s="40">
        <f t="shared" si="44"/>
        <v>0</v>
      </c>
      <c r="N149" s="48">
        <v>0</v>
      </c>
      <c r="O149" s="49">
        <v>0</v>
      </c>
      <c r="P149" s="49">
        <v>0</v>
      </c>
      <c r="Q149" s="39">
        <v>0</v>
      </c>
      <c r="R149" s="40">
        <f t="shared" ref="R149:R163" si="45">+SUM(N149:Q149)</f>
        <v>0</v>
      </c>
      <c r="S149" s="40">
        <f t="shared" ref="S149:S156" si="46">+H149+M149+R149</f>
        <v>0</v>
      </c>
      <c r="U149" s="102"/>
      <c r="V149" s="102"/>
    </row>
    <row r="150" spans="1:24" s="1" customFormat="1" ht="45.75" customHeight="1" x14ac:dyDescent="0.25">
      <c r="A150" s="178" t="s">
        <v>157</v>
      </c>
      <c r="B150" s="22" t="s">
        <v>521</v>
      </c>
      <c r="C150" s="47">
        <v>0</v>
      </c>
      <c r="D150" s="48">
        <v>0</v>
      </c>
      <c r="E150" s="49">
        <v>0</v>
      </c>
      <c r="F150" s="49">
        <v>0</v>
      </c>
      <c r="G150" s="50">
        <v>0</v>
      </c>
      <c r="H150" s="40">
        <f t="shared" si="43"/>
        <v>0</v>
      </c>
      <c r="I150" s="48">
        <v>5</v>
      </c>
      <c r="J150" s="49">
        <v>5</v>
      </c>
      <c r="K150" s="49">
        <v>5</v>
      </c>
      <c r="L150" s="50">
        <v>5</v>
      </c>
      <c r="M150" s="40">
        <f t="shared" si="44"/>
        <v>20</v>
      </c>
      <c r="N150" s="48">
        <v>5</v>
      </c>
      <c r="O150" s="49">
        <v>5</v>
      </c>
      <c r="P150" s="49">
        <v>5</v>
      </c>
      <c r="Q150" s="39">
        <v>5</v>
      </c>
      <c r="R150" s="40">
        <f t="shared" si="45"/>
        <v>20</v>
      </c>
      <c r="S150" s="40">
        <f t="shared" si="46"/>
        <v>40</v>
      </c>
      <c r="U150" s="102"/>
      <c r="V150" s="102"/>
    </row>
    <row r="151" spans="1:24" s="1" customFormat="1" ht="45" customHeight="1" x14ac:dyDescent="0.25">
      <c r="A151" s="178" t="s">
        <v>158</v>
      </c>
      <c r="B151" s="19" t="s">
        <v>514</v>
      </c>
      <c r="C151" s="47">
        <v>0</v>
      </c>
      <c r="D151" s="48">
        <v>0</v>
      </c>
      <c r="E151" s="49">
        <v>0</v>
      </c>
      <c r="F151" s="49">
        <v>0</v>
      </c>
      <c r="G151" s="50">
        <v>145</v>
      </c>
      <c r="H151" s="40">
        <f t="shared" si="43"/>
        <v>145</v>
      </c>
      <c r="I151" s="48">
        <v>30</v>
      </c>
      <c r="J151" s="49">
        <v>30</v>
      </c>
      <c r="K151" s="49">
        <v>30</v>
      </c>
      <c r="L151" s="50">
        <v>30</v>
      </c>
      <c r="M151" s="40">
        <f t="shared" si="44"/>
        <v>120</v>
      </c>
      <c r="N151" s="48">
        <v>0</v>
      </c>
      <c r="O151" s="49">
        <v>0</v>
      </c>
      <c r="P151" s="49">
        <v>0</v>
      </c>
      <c r="Q151" s="39">
        <v>0</v>
      </c>
      <c r="R151" s="40">
        <f t="shared" si="45"/>
        <v>0</v>
      </c>
      <c r="S151" s="40">
        <f t="shared" si="46"/>
        <v>265</v>
      </c>
      <c r="U151" s="102"/>
      <c r="V151" s="102"/>
    </row>
    <row r="152" spans="1:24" s="1" customFormat="1" ht="32.1" customHeight="1" x14ac:dyDescent="0.25">
      <c r="A152" s="178" t="s">
        <v>159</v>
      </c>
      <c r="B152" s="19" t="s">
        <v>515</v>
      </c>
      <c r="C152" s="47">
        <v>0</v>
      </c>
      <c r="D152" s="48">
        <v>0</v>
      </c>
      <c r="E152" s="49">
        <v>0</v>
      </c>
      <c r="F152" s="49">
        <v>0</v>
      </c>
      <c r="G152" s="50">
        <v>9.8000000000000007</v>
      </c>
      <c r="H152" s="40">
        <f t="shared" si="43"/>
        <v>9.8000000000000007</v>
      </c>
      <c r="I152" s="48">
        <v>0</v>
      </c>
      <c r="J152" s="49">
        <v>0</v>
      </c>
      <c r="K152" s="49">
        <v>0</v>
      </c>
      <c r="L152" s="50">
        <v>0</v>
      </c>
      <c r="M152" s="40">
        <f t="shared" si="44"/>
        <v>0</v>
      </c>
      <c r="N152" s="48">
        <v>0</v>
      </c>
      <c r="O152" s="49">
        <v>0</v>
      </c>
      <c r="P152" s="49">
        <v>0</v>
      </c>
      <c r="Q152" s="39">
        <v>0</v>
      </c>
      <c r="R152" s="40">
        <f t="shared" si="45"/>
        <v>0</v>
      </c>
      <c r="S152" s="40">
        <f t="shared" si="46"/>
        <v>9.8000000000000007</v>
      </c>
      <c r="U152" s="102"/>
      <c r="V152" s="102"/>
    </row>
    <row r="153" spans="1:24" s="1" customFormat="1" ht="56.25" customHeight="1" x14ac:dyDescent="0.25">
      <c r="A153" s="178" t="s">
        <v>160</v>
      </c>
      <c r="B153" s="20" t="s">
        <v>516</v>
      </c>
      <c r="C153" s="47">
        <v>0</v>
      </c>
      <c r="D153" s="48">
        <v>10</v>
      </c>
      <c r="E153" s="49">
        <v>10</v>
      </c>
      <c r="F153" s="49">
        <v>45.35</v>
      </c>
      <c r="G153" s="50">
        <v>20</v>
      </c>
      <c r="H153" s="40">
        <f t="shared" si="43"/>
        <v>85.35</v>
      </c>
      <c r="I153" s="48">
        <v>4.6500000000000004</v>
      </c>
      <c r="J153" s="49">
        <v>0</v>
      </c>
      <c r="K153" s="49">
        <v>0</v>
      </c>
      <c r="L153" s="50">
        <v>0</v>
      </c>
      <c r="M153" s="40">
        <f t="shared" si="44"/>
        <v>4.6500000000000004</v>
      </c>
      <c r="N153" s="48">
        <v>0</v>
      </c>
      <c r="O153" s="49">
        <v>0</v>
      </c>
      <c r="P153" s="49">
        <v>0</v>
      </c>
      <c r="Q153" s="39">
        <v>0</v>
      </c>
      <c r="R153" s="40">
        <f t="shared" si="45"/>
        <v>0</v>
      </c>
      <c r="S153" s="40">
        <f t="shared" si="46"/>
        <v>90</v>
      </c>
      <c r="U153" s="102"/>
      <c r="V153" s="102"/>
    </row>
    <row r="154" spans="1:24" s="1" customFormat="1" ht="46.5" customHeight="1" x14ac:dyDescent="0.25">
      <c r="A154" s="178" t="s">
        <v>161</v>
      </c>
      <c r="B154" s="29" t="s">
        <v>522</v>
      </c>
      <c r="C154" s="47">
        <v>0</v>
      </c>
      <c r="D154" s="48">
        <v>0</v>
      </c>
      <c r="E154" s="49">
        <v>0</v>
      </c>
      <c r="F154" s="49">
        <v>0</v>
      </c>
      <c r="G154" s="50">
        <v>12.52</v>
      </c>
      <c r="H154" s="40">
        <f t="shared" si="43"/>
        <v>12.52</v>
      </c>
      <c r="I154" s="48">
        <v>0</v>
      </c>
      <c r="J154" s="49">
        <v>0</v>
      </c>
      <c r="K154" s="49">
        <v>0</v>
      </c>
      <c r="L154" s="50">
        <v>0</v>
      </c>
      <c r="M154" s="40">
        <f t="shared" si="44"/>
        <v>0</v>
      </c>
      <c r="N154" s="48">
        <v>0</v>
      </c>
      <c r="O154" s="49">
        <v>0</v>
      </c>
      <c r="P154" s="49">
        <v>0</v>
      </c>
      <c r="Q154" s="39">
        <v>0</v>
      </c>
      <c r="R154" s="40">
        <f t="shared" si="45"/>
        <v>0</v>
      </c>
      <c r="S154" s="40">
        <f t="shared" si="46"/>
        <v>12.52</v>
      </c>
      <c r="U154" s="102"/>
      <c r="V154" s="102"/>
    </row>
    <row r="155" spans="1:24" s="1" customFormat="1" ht="32.1" customHeight="1" x14ac:dyDescent="0.25">
      <c r="A155" s="178"/>
      <c r="B155" s="87" t="s">
        <v>162</v>
      </c>
      <c r="C155" s="77">
        <f>+SUM(C146:C154)</f>
        <v>27.54</v>
      </c>
      <c r="D155" s="73">
        <f>+SUM(D146:D154)</f>
        <v>10</v>
      </c>
      <c r="E155" s="71">
        <f>+SUM(E146:E154)</f>
        <v>10</v>
      </c>
      <c r="F155" s="71">
        <f>+SUM(F146:F154)</f>
        <v>54.95</v>
      </c>
      <c r="G155" s="74">
        <f>+SUM(G146:G154)</f>
        <v>187.32000000000002</v>
      </c>
      <c r="H155" s="40">
        <f t="shared" si="43"/>
        <v>262.27000000000004</v>
      </c>
      <c r="I155" s="73">
        <f>+SUM(I146:I154)</f>
        <v>94.65</v>
      </c>
      <c r="J155" s="71">
        <f>+SUM(J146:J154)</f>
        <v>110</v>
      </c>
      <c r="K155" s="71">
        <f>+SUM(K146:K154)</f>
        <v>160</v>
      </c>
      <c r="L155" s="74">
        <f>+SUM(L146:L154)</f>
        <v>102</v>
      </c>
      <c r="M155" s="40">
        <f t="shared" si="44"/>
        <v>466.65</v>
      </c>
      <c r="N155" s="73">
        <f>+SUM(N146:N154)</f>
        <v>30</v>
      </c>
      <c r="O155" s="71">
        <f>+SUM(O146:O154)</f>
        <v>30</v>
      </c>
      <c r="P155" s="71">
        <f>+SUM(P146:P154)</f>
        <v>60</v>
      </c>
      <c r="Q155" s="74">
        <f>+SUM(Q146:Q154)</f>
        <v>60</v>
      </c>
      <c r="R155" s="40">
        <f t="shared" si="45"/>
        <v>180</v>
      </c>
      <c r="S155" s="40">
        <f t="shared" si="46"/>
        <v>908.92000000000007</v>
      </c>
      <c r="U155" s="107"/>
      <c r="V155" s="107"/>
    </row>
    <row r="156" spans="1:24" s="1" customFormat="1" ht="32.1" customHeight="1" x14ac:dyDescent="0.25">
      <c r="A156" s="178" t="s">
        <v>163</v>
      </c>
      <c r="B156" s="27" t="s">
        <v>164</v>
      </c>
      <c r="C156" s="77">
        <f>+SUM(C157:C160)</f>
        <v>0</v>
      </c>
      <c r="D156" s="73">
        <f t="shared" ref="D156:G156" si="47">+SUM(D157:D160)</f>
        <v>5</v>
      </c>
      <c r="E156" s="71">
        <f t="shared" si="47"/>
        <v>5</v>
      </c>
      <c r="F156" s="71">
        <f t="shared" si="47"/>
        <v>63.67</v>
      </c>
      <c r="G156" s="74">
        <f t="shared" si="47"/>
        <v>60.3</v>
      </c>
      <c r="H156" s="40">
        <f t="shared" si="43"/>
        <v>133.97</v>
      </c>
      <c r="I156" s="73">
        <f t="shared" ref="I156:L156" si="48">+SUM(I157:I160)</f>
        <v>15</v>
      </c>
      <c r="J156" s="71">
        <f t="shared" si="48"/>
        <v>15</v>
      </c>
      <c r="K156" s="71">
        <f t="shared" si="48"/>
        <v>30</v>
      </c>
      <c r="L156" s="74">
        <f t="shared" si="48"/>
        <v>20</v>
      </c>
      <c r="M156" s="40">
        <f t="shared" si="44"/>
        <v>80</v>
      </c>
      <c r="N156" s="73">
        <f t="shared" ref="N156:Q156" si="49">+SUM(N157:N160)</f>
        <v>80</v>
      </c>
      <c r="O156" s="71">
        <f t="shared" si="49"/>
        <v>80</v>
      </c>
      <c r="P156" s="71">
        <f t="shared" si="49"/>
        <v>110</v>
      </c>
      <c r="Q156" s="78">
        <f t="shared" si="49"/>
        <v>110</v>
      </c>
      <c r="R156" s="40">
        <f t="shared" si="45"/>
        <v>380</v>
      </c>
      <c r="S156" s="40">
        <f t="shared" si="46"/>
        <v>593.97</v>
      </c>
      <c r="U156" s="102"/>
      <c r="V156" s="102"/>
    </row>
    <row r="157" spans="1:24" s="1" customFormat="1" ht="41.25" customHeight="1" x14ac:dyDescent="0.25">
      <c r="A157" s="178" t="s">
        <v>165</v>
      </c>
      <c r="B157" s="22" t="s">
        <v>518</v>
      </c>
      <c r="C157" s="47">
        <v>0</v>
      </c>
      <c r="D157" s="48">
        <v>0</v>
      </c>
      <c r="E157" s="49">
        <v>0</v>
      </c>
      <c r="F157" s="53">
        <v>0</v>
      </c>
      <c r="G157" s="50">
        <v>0</v>
      </c>
      <c r="H157" s="40">
        <f t="shared" si="43"/>
        <v>0</v>
      </c>
      <c r="I157" s="56">
        <v>10</v>
      </c>
      <c r="J157" s="53">
        <v>10</v>
      </c>
      <c r="K157" s="53">
        <v>20</v>
      </c>
      <c r="L157" s="54">
        <v>10</v>
      </c>
      <c r="M157" s="55">
        <f t="shared" si="44"/>
        <v>50</v>
      </c>
      <c r="N157" s="56">
        <v>25</v>
      </c>
      <c r="O157" s="53">
        <v>25</v>
      </c>
      <c r="P157" s="53">
        <v>50</v>
      </c>
      <c r="Q157" s="76">
        <v>50</v>
      </c>
      <c r="R157" s="55">
        <f t="shared" si="45"/>
        <v>150</v>
      </c>
      <c r="S157" s="55">
        <f>+H157+M157+R157</f>
        <v>200</v>
      </c>
      <c r="U157" s="102"/>
      <c r="V157" s="102"/>
    </row>
    <row r="158" spans="1:24" s="1" customFormat="1" ht="55.5" customHeight="1" x14ac:dyDescent="0.25">
      <c r="A158" s="178" t="s">
        <v>166</v>
      </c>
      <c r="B158" s="22" t="s">
        <v>167</v>
      </c>
      <c r="C158" s="47">
        <v>0</v>
      </c>
      <c r="D158" s="48">
        <v>0</v>
      </c>
      <c r="E158" s="49">
        <v>0</v>
      </c>
      <c r="F158" s="53">
        <v>0</v>
      </c>
      <c r="G158" s="50">
        <v>0</v>
      </c>
      <c r="H158" s="40">
        <f t="shared" si="43"/>
        <v>0</v>
      </c>
      <c r="I158" s="56">
        <v>0</v>
      </c>
      <c r="J158" s="53">
        <v>0</v>
      </c>
      <c r="K158" s="53">
        <v>0</v>
      </c>
      <c r="L158" s="54">
        <v>0</v>
      </c>
      <c r="M158" s="55">
        <f t="shared" si="44"/>
        <v>0</v>
      </c>
      <c r="N158" s="56">
        <v>50</v>
      </c>
      <c r="O158" s="53">
        <v>50</v>
      </c>
      <c r="P158" s="53">
        <v>50</v>
      </c>
      <c r="Q158" s="76">
        <v>50</v>
      </c>
      <c r="R158" s="55">
        <f t="shared" si="45"/>
        <v>200</v>
      </c>
      <c r="S158" s="55">
        <f>+H158+M158+R158</f>
        <v>200</v>
      </c>
      <c r="U158" s="102"/>
      <c r="V158" s="102"/>
    </row>
    <row r="159" spans="1:24" s="1" customFormat="1" ht="45" customHeight="1" x14ac:dyDescent="0.25">
      <c r="A159" s="178" t="s">
        <v>168</v>
      </c>
      <c r="B159" s="22" t="s">
        <v>336</v>
      </c>
      <c r="C159" s="47">
        <v>0</v>
      </c>
      <c r="D159" s="48">
        <v>0</v>
      </c>
      <c r="E159" s="49">
        <v>0</v>
      </c>
      <c r="F159" s="53">
        <v>33.67</v>
      </c>
      <c r="G159" s="50">
        <v>0</v>
      </c>
      <c r="H159" s="40">
        <f t="shared" ref="H159" si="50">+SUM(D159:G159)</f>
        <v>33.67</v>
      </c>
      <c r="I159" s="56">
        <v>5</v>
      </c>
      <c r="J159" s="53">
        <v>5</v>
      </c>
      <c r="K159" s="53">
        <v>10</v>
      </c>
      <c r="L159" s="54">
        <v>10</v>
      </c>
      <c r="M159" s="55">
        <f t="shared" ref="M159" si="51">+SUM(I159:L159)</f>
        <v>30</v>
      </c>
      <c r="N159" s="56">
        <v>5</v>
      </c>
      <c r="O159" s="53">
        <v>5</v>
      </c>
      <c r="P159" s="53">
        <v>10</v>
      </c>
      <c r="Q159" s="76">
        <v>10</v>
      </c>
      <c r="R159" s="55">
        <f t="shared" si="45"/>
        <v>30</v>
      </c>
      <c r="S159" s="55">
        <f t="shared" ref="S159:S161" si="52">+H159+M159+R159</f>
        <v>93.67</v>
      </c>
      <c r="U159" s="102"/>
      <c r="V159" s="102"/>
    </row>
    <row r="160" spans="1:24" s="1" customFormat="1" ht="55.5" customHeight="1" x14ac:dyDescent="0.25">
      <c r="A160" s="178" t="s">
        <v>169</v>
      </c>
      <c r="B160" s="22" t="s">
        <v>450</v>
      </c>
      <c r="C160" s="47">
        <v>0</v>
      </c>
      <c r="D160" s="48">
        <v>5</v>
      </c>
      <c r="E160" s="49">
        <v>5</v>
      </c>
      <c r="F160" s="53">
        <v>30</v>
      </c>
      <c r="G160" s="50">
        <v>60.3</v>
      </c>
      <c r="H160" s="40">
        <f t="shared" ref="H160" si="53">+SUM(D160:G160)</f>
        <v>100.3</v>
      </c>
      <c r="I160" s="56">
        <v>0</v>
      </c>
      <c r="J160" s="53">
        <v>0</v>
      </c>
      <c r="K160" s="53">
        <v>0</v>
      </c>
      <c r="L160" s="54">
        <v>0</v>
      </c>
      <c r="M160" s="55">
        <f t="shared" ref="M160" si="54">+SUM(I160:L160)</f>
        <v>0</v>
      </c>
      <c r="N160" s="56">
        <v>0</v>
      </c>
      <c r="O160" s="53">
        <v>0</v>
      </c>
      <c r="P160" s="53">
        <v>0</v>
      </c>
      <c r="Q160" s="76">
        <v>0</v>
      </c>
      <c r="R160" s="55">
        <f t="shared" si="45"/>
        <v>0</v>
      </c>
      <c r="S160" s="55">
        <f t="shared" si="52"/>
        <v>100.3</v>
      </c>
      <c r="U160" s="102"/>
      <c r="V160" s="102"/>
    </row>
    <row r="161" spans="1:24" s="1" customFormat="1" ht="32.1" customHeight="1" x14ac:dyDescent="0.25">
      <c r="A161" s="178"/>
      <c r="B161" s="87" t="s">
        <v>170</v>
      </c>
      <c r="C161" s="77">
        <f>+SUM(C157:C160)</f>
        <v>0</v>
      </c>
      <c r="D161" s="73">
        <f>+SUM(D157:D160)</f>
        <v>5</v>
      </c>
      <c r="E161" s="71">
        <f>+SUM(E157:E160)</f>
        <v>5</v>
      </c>
      <c r="F161" s="71">
        <f>+SUM(F157:F160)</f>
        <v>63.67</v>
      </c>
      <c r="G161" s="74">
        <f>+SUM(G157:G160)</f>
        <v>60.3</v>
      </c>
      <c r="H161" s="40">
        <f t="shared" si="43"/>
        <v>133.97</v>
      </c>
      <c r="I161" s="73">
        <f>+SUM(I157:I160)</f>
        <v>15</v>
      </c>
      <c r="J161" s="71">
        <f>+SUM(J157:J160)</f>
        <v>15</v>
      </c>
      <c r="K161" s="71">
        <f>+SUM(K157:K160)</f>
        <v>30</v>
      </c>
      <c r="L161" s="74">
        <f>+SUM(L157:L160)</f>
        <v>20</v>
      </c>
      <c r="M161" s="40">
        <f t="shared" si="44"/>
        <v>80</v>
      </c>
      <c r="N161" s="73">
        <f>+SUM(N157:N160)</f>
        <v>80</v>
      </c>
      <c r="O161" s="71">
        <f>+SUM(O157:O160)</f>
        <v>80</v>
      </c>
      <c r="P161" s="71">
        <f>+SUM(P157:P160)</f>
        <v>110</v>
      </c>
      <c r="Q161" s="74">
        <f>+SUM(Q157:Q160)</f>
        <v>110</v>
      </c>
      <c r="R161" s="55">
        <f t="shared" si="45"/>
        <v>380</v>
      </c>
      <c r="S161" s="55">
        <f t="shared" si="52"/>
        <v>593.97</v>
      </c>
      <c r="U161" s="107"/>
      <c r="V161" s="107"/>
    </row>
    <row r="162" spans="1:24" s="1" customFormat="1" ht="32.1" customHeight="1" x14ac:dyDescent="0.25">
      <c r="A162" s="180" t="s">
        <v>171</v>
      </c>
      <c r="B162" s="28" t="s">
        <v>172</v>
      </c>
      <c r="C162" s="46">
        <v>0</v>
      </c>
      <c r="D162" s="79">
        <f>+D163</f>
        <v>0</v>
      </c>
      <c r="E162" s="66">
        <f>+E163</f>
        <v>169.095</v>
      </c>
      <c r="F162" s="66">
        <f>+F163</f>
        <v>50</v>
      </c>
      <c r="G162" s="80">
        <f>+G163</f>
        <v>66.010000000000005</v>
      </c>
      <c r="H162" s="46">
        <f t="shared" si="43"/>
        <v>285.10500000000002</v>
      </c>
      <c r="I162" s="81">
        <v>0</v>
      </c>
      <c r="J162" s="82">
        <v>0</v>
      </c>
      <c r="K162" s="82">
        <v>0</v>
      </c>
      <c r="L162" s="83">
        <v>0</v>
      </c>
      <c r="M162" s="46">
        <f t="shared" si="44"/>
        <v>0</v>
      </c>
      <c r="N162" s="81">
        <v>0</v>
      </c>
      <c r="O162" s="82">
        <v>0</v>
      </c>
      <c r="P162" s="82">
        <v>0</v>
      </c>
      <c r="Q162" s="83">
        <v>0</v>
      </c>
      <c r="R162" s="46">
        <f t="shared" si="45"/>
        <v>0</v>
      </c>
      <c r="S162" s="46">
        <f>+H162+M162+R162</f>
        <v>285.10500000000002</v>
      </c>
    </row>
    <row r="163" spans="1:24" s="1" customFormat="1" ht="32.1" customHeight="1" x14ac:dyDescent="0.25">
      <c r="A163" s="178" t="s">
        <v>173</v>
      </c>
      <c r="B163" s="20" t="s">
        <v>397</v>
      </c>
      <c r="C163" s="59">
        <v>0</v>
      </c>
      <c r="D163" s="56">
        <v>0</v>
      </c>
      <c r="E163" s="53">
        <v>169.095</v>
      </c>
      <c r="F163" s="53">
        <v>50</v>
      </c>
      <c r="G163" s="54">
        <v>66.010000000000005</v>
      </c>
      <c r="H163" s="55">
        <f t="shared" si="43"/>
        <v>285.10500000000002</v>
      </c>
      <c r="I163" s="56">
        <v>0</v>
      </c>
      <c r="J163" s="53">
        <v>0</v>
      </c>
      <c r="K163" s="53">
        <v>0</v>
      </c>
      <c r="L163" s="54">
        <v>0</v>
      </c>
      <c r="M163" s="55">
        <f t="shared" si="44"/>
        <v>0</v>
      </c>
      <c r="N163" s="56">
        <v>0</v>
      </c>
      <c r="O163" s="53">
        <v>0</v>
      </c>
      <c r="P163" s="53">
        <v>0</v>
      </c>
      <c r="Q163" s="76">
        <v>0</v>
      </c>
      <c r="R163" s="55">
        <f t="shared" si="45"/>
        <v>0</v>
      </c>
      <c r="S163" s="55">
        <f>+H163+M163+R163</f>
        <v>285.10500000000002</v>
      </c>
      <c r="V163" s="93"/>
      <c r="W163" s="93"/>
      <c r="X163" s="93"/>
    </row>
    <row r="164" spans="1:24" s="1" customFormat="1" ht="32.1" customHeight="1" x14ac:dyDescent="0.25">
      <c r="A164" s="181" t="s">
        <v>174</v>
      </c>
      <c r="B164" s="23" t="s">
        <v>175</v>
      </c>
      <c r="C164" s="46">
        <f>+SUM(C165:C297)</f>
        <v>1907.4010100000003</v>
      </c>
      <c r="D164" s="81">
        <f>+SUM(D165:D297)</f>
        <v>354.51400000000001</v>
      </c>
      <c r="E164" s="82">
        <f>+SUM(E165:E297)</f>
        <v>849.82499999999993</v>
      </c>
      <c r="F164" s="82">
        <f>+SUM(F165:F297)</f>
        <v>1472.3199999999997</v>
      </c>
      <c r="G164" s="83">
        <f>+SUM(G165:G297)</f>
        <v>2208.37</v>
      </c>
      <c r="H164" s="46">
        <f t="shared" ref="H164:H167" si="55">+SUM(D164:G164)</f>
        <v>4885.0289999999995</v>
      </c>
      <c r="I164" s="81">
        <f>+SUM(I165:I297)</f>
        <v>1147.46</v>
      </c>
      <c r="J164" s="82">
        <f>+SUM(J165:J297)</f>
        <v>1456.35</v>
      </c>
      <c r="K164" s="82">
        <f>+SUM(K165:K297)</f>
        <v>1844.75</v>
      </c>
      <c r="L164" s="83">
        <f>+SUM(L165:L297)</f>
        <v>1059.3699999999999</v>
      </c>
      <c r="M164" s="46">
        <f t="shared" ref="M164:M167" si="56">+SUM(I164:L164)</f>
        <v>5507.9299999999994</v>
      </c>
      <c r="N164" s="81">
        <f>+SUM(N165:N297)</f>
        <v>932</v>
      </c>
      <c r="O164" s="82">
        <f>+SUM(O165:O297)</f>
        <v>1047</v>
      </c>
      <c r="P164" s="82">
        <f>+SUM(P165:P297)</f>
        <v>1117</v>
      </c>
      <c r="Q164" s="83">
        <f>+SUM(Q165:Q297)</f>
        <v>1160.97</v>
      </c>
      <c r="R164" s="46">
        <f t="shared" ref="R164" si="57">+SUM(N164:Q164)</f>
        <v>4256.97</v>
      </c>
      <c r="S164" s="46">
        <f>+H164+M164+R164</f>
        <v>14649.929</v>
      </c>
      <c r="V164" s="93"/>
      <c r="W164" s="93"/>
      <c r="X164" s="93"/>
    </row>
    <row r="165" spans="1:24" s="1" customFormat="1" ht="32.1" customHeight="1" x14ac:dyDescent="0.25">
      <c r="A165" s="180" t="s">
        <v>176</v>
      </c>
      <c r="B165" s="88" t="s">
        <v>177</v>
      </c>
      <c r="C165" s="40"/>
      <c r="D165" s="84"/>
      <c r="E165" s="85"/>
      <c r="F165" s="85"/>
      <c r="G165" s="78"/>
      <c r="H165" s="40"/>
      <c r="I165" s="84"/>
      <c r="J165" s="85"/>
      <c r="K165" s="85"/>
      <c r="L165" s="78"/>
      <c r="M165" s="40"/>
      <c r="N165" s="84"/>
      <c r="O165" s="85"/>
      <c r="P165" s="85"/>
      <c r="Q165" s="78"/>
      <c r="R165" s="40"/>
      <c r="S165" s="40"/>
      <c r="V165" s="93"/>
      <c r="W165" s="93"/>
      <c r="X165" s="93"/>
    </row>
    <row r="166" spans="1:24" s="1" customFormat="1" ht="32.1" customHeight="1" x14ac:dyDescent="0.25">
      <c r="A166" s="178" t="s">
        <v>178</v>
      </c>
      <c r="B166" s="18" t="s">
        <v>337</v>
      </c>
      <c r="C166" s="47">
        <f>+C14+C21</f>
        <v>146.30000000000001</v>
      </c>
      <c r="D166" s="48">
        <f>+D14+D21</f>
        <v>142.84</v>
      </c>
      <c r="E166" s="49">
        <f>+E14+E21</f>
        <v>98.86</v>
      </c>
      <c r="F166" s="49">
        <f>+F14+F21</f>
        <v>0</v>
      </c>
      <c r="G166" s="49">
        <f>+G14+G21</f>
        <v>0</v>
      </c>
      <c r="H166" s="40">
        <f t="shared" si="55"/>
        <v>241.7</v>
      </c>
      <c r="I166" s="48">
        <f>+I14+I21</f>
        <v>0</v>
      </c>
      <c r="J166" s="49">
        <f>+J14+J21</f>
        <v>0</v>
      </c>
      <c r="K166" s="49">
        <f>+K14+K21</f>
        <v>0</v>
      </c>
      <c r="L166" s="50">
        <f>+L14+L21</f>
        <v>0</v>
      </c>
      <c r="M166" s="40">
        <f t="shared" si="56"/>
        <v>0</v>
      </c>
      <c r="N166" s="48">
        <f>+N14+N21</f>
        <v>0</v>
      </c>
      <c r="O166" s="49">
        <f>+O14+O21</f>
        <v>0</v>
      </c>
      <c r="P166" s="49">
        <f>+P14+P21</f>
        <v>0</v>
      </c>
      <c r="Q166" s="39">
        <f>+Q14+Q21</f>
        <v>0</v>
      </c>
      <c r="R166" s="40">
        <f>+SUM(N166:Q166)</f>
        <v>0</v>
      </c>
      <c r="S166" s="40">
        <f>+H166+M166+R166</f>
        <v>241.7</v>
      </c>
      <c r="V166" s="93"/>
      <c r="W166" s="93"/>
      <c r="X166" s="93"/>
    </row>
    <row r="167" spans="1:24" s="1" customFormat="1" ht="32.1" customHeight="1" x14ac:dyDescent="0.25">
      <c r="A167" s="178" t="s">
        <v>179</v>
      </c>
      <c r="B167" s="20" t="s">
        <v>397</v>
      </c>
      <c r="C167" s="59">
        <f>+C15+C22+C163</f>
        <v>0</v>
      </c>
      <c r="D167" s="56">
        <f>+D15+D22+D163</f>
        <v>10</v>
      </c>
      <c r="E167" s="53">
        <f>+E15+E22+E163</f>
        <v>344.09500000000003</v>
      </c>
      <c r="F167" s="53">
        <f>+F15+F22+F163</f>
        <v>380</v>
      </c>
      <c r="G167" s="54">
        <f>+G15+G22+G163</f>
        <v>509.49</v>
      </c>
      <c r="H167" s="55">
        <f t="shared" si="55"/>
        <v>1243.585</v>
      </c>
      <c r="I167" s="56">
        <f>+I15+I22+I163</f>
        <v>0</v>
      </c>
      <c r="J167" s="53">
        <f>+J15+J22+J163</f>
        <v>0</v>
      </c>
      <c r="K167" s="53">
        <f>+K15+K22+K163</f>
        <v>0</v>
      </c>
      <c r="L167" s="54">
        <f>+L15+L22+L163</f>
        <v>0</v>
      </c>
      <c r="M167" s="55">
        <f t="shared" si="56"/>
        <v>0</v>
      </c>
      <c r="N167" s="56">
        <f>+N15+N22+N163</f>
        <v>0</v>
      </c>
      <c r="O167" s="53">
        <f>+O15+O22+O163</f>
        <v>0</v>
      </c>
      <c r="P167" s="53">
        <f>+P15+P22+P163</f>
        <v>0</v>
      </c>
      <c r="Q167" s="76">
        <f>+Q15+Q22+Q163</f>
        <v>0</v>
      </c>
      <c r="R167" s="55">
        <f t="shared" ref="R167" si="58">+SUM(N167:Q167)</f>
        <v>0</v>
      </c>
      <c r="S167" s="55">
        <f>+H167+M167+R167</f>
        <v>1243.585</v>
      </c>
      <c r="V167" s="93"/>
      <c r="W167" s="93"/>
      <c r="X167" s="93"/>
    </row>
    <row r="168" spans="1:24" s="1" customFormat="1" ht="32.1" customHeight="1" x14ac:dyDescent="0.25">
      <c r="A168" s="178" t="s">
        <v>180</v>
      </c>
      <c r="B168" s="18" t="s">
        <v>467</v>
      </c>
      <c r="C168" s="47">
        <f>+C16+C23</f>
        <v>0</v>
      </c>
      <c r="D168" s="48">
        <f>+D16+D23</f>
        <v>0</v>
      </c>
      <c r="E168" s="49">
        <f>+E16+E23</f>
        <v>0</v>
      </c>
      <c r="F168" s="49">
        <f>+F16+F23</f>
        <v>21.4</v>
      </c>
      <c r="G168" s="50">
        <f>+G16+G23</f>
        <v>22.759999999999998</v>
      </c>
      <c r="H168" s="40">
        <f t="shared" ref="H168" si="59">+SUM(D168:G168)</f>
        <v>44.16</v>
      </c>
      <c r="I168" s="48">
        <f>+I16+I23</f>
        <v>0</v>
      </c>
      <c r="J168" s="49">
        <f>+J16+J23</f>
        <v>0</v>
      </c>
      <c r="K168" s="49">
        <f>+K16+K23</f>
        <v>0</v>
      </c>
      <c r="L168" s="50">
        <f>+L16+L23</f>
        <v>0</v>
      </c>
      <c r="M168" s="40">
        <f t="shared" ref="M168" si="60">+SUM(I168:L168)</f>
        <v>0</v>
      </c>
      <c r="N168" s="48">
        <f>+N16+N23</f>
        <v>0</v>
      </c>
      <c r="O168" s="49">
        <f>+O16+O23</f>
        <v>0</v>
      </c>
      <c r="P168" s="49">
        <f>+P16+P23</f>
        <v>0</v>
      </c>
      <c r="Q168" s="39">
        <f>+Q16+Q23</f>
        <v>0</v>
      </c>
      <c r="R168" s="40">
        <f t="shared" ref="R168:R171" si="61">+SUM(N168:Q168)</f>
        <v>0</v>
      </c>
      <c r="S168" s="40">
        <f t="shared" ref="S168:S172" si="62">+H168+M168+R168</f>
        <v>44.16</v>
      </c>
      <c r="V168" s="93"/>
      <c r="W168" s="93"/>
      <c r="X168" s="93"/>
    </row>
    <row r="169" spans="1:24" s="1" customFormat="1" ht="45" customHeight="1" x14ac:dyDescent="0.25">
      <c r="A169" s="178" t="s">
        <v>181</v>
      </c>
      <c r="B169" s="18" t="s">
        <v>421</v>
      </c>
      <c r="C169" s="47">
        <f>+C125</f>
        <v>0</v>
      </c>
      <c r="D169" s="48">
        <f>+D125</f>
        <v>0</v>
      </c>
      <c r="E169" s="49">
        <f>+E125</f>
        <v>0</v>
      </c>
      <c r="F169" s="49">
        <f>+F125</f>
        <v>0</v>
      </c>
      <c r="G169" s="50">
        <f>+G125</f>
        <v>0</v>
      </c>
      <c r="H169" s="40">
        <f t="shared" ref="H169:H221" si="63">+SUM(D169:G169)</f>
        <v>0</v>
      </c>
      <c r="I169" s="48">
        <f>+I125</f>
        <v>5</v>
      </c>
      <c r="J169" s="49">
        <f>+J125</f>
        <v>5</v>
      </c>
      <c r="K169" s="49">
        <f>+K125</f>
        <v>5</v>
      </c>
      <c r="L169" s="50">
        <f>+L125</f>
        <v>5</v>
      </c>
      <c r="M169" s="40">
        <f t="shared" ref="M169:M221" si="64">+SUM(I169:L169)</f>
        <v>20</v>
      </c>
      <c r="N169" s="48">
        <f>+N125</f>
        <v>0</v>
      </c>
      <c r="O169" s="48">
        <f>+O125</f>
        <v>0</v>
      </c>
      <c r="P169" s="48">
        <f>+P125</f>
        <v>0</v>
      </c>
      <c r="Q169" s="86">
        <f>+Q125</f>
        <v>0</v>
      </c>
      <c r="R169" s="40">
        <f t="shared" si="61"/>
        <v>0</v>
      </c>
      <c r="S169" s="40">
        <f t="shared" si="62"/>
        <v>20</v>
      </c>
      <c r="V169" s="93"/>
      <c r="W169" s="93"/>
      <c r="X169" s="93"/>
    </row>
    <row r="170" spans="1:24" s="1" customFormat="1" ht="32.1" customHeight="1" x14ac:dyDescent="0.25">
      <c r="A170" s="178" t="s">
        <v>182</v>
      </c>
      <c r="B170" s="18" t="s">
        <v>401</v>
      </c>
      <c r="C170" s="47">
        <f t="shared" ref="C170:G172" si="65">+C17+C24</f>
        <v>0</v>
      </c>
      <c r="D170" s="48">
        <f t="shared" si="65"/>
        <v>0</v>
      </c>
      <c r="E170" s="49">
        <f t="shared" si="65"/>
        <v>0</v>
      </c>
      <c r="F170" s="49">
        <f t="shared" si="65"/>
        <v>0</v>
      </c>
      <c r="G170" s="50">
        <f t="shared" si="65"/>
        <v>0</v>
      </c>
      <c r="H170" s="40">
        <f t="shared" si="63"/>
        <v>0</v>
      </c>
      <c r="I170" s="48">
        <f t="shared" ref="I170:L172" si="66">+I17+I24</f>
        <v>200</v>
      </c>
      <c r="J170" s="49">
        <f t="shared" si="66"/>
        <v>240</v>
      </c>
      <c r="K170" s="49">
        <f t="shared" si="66"/>
        <v>412</v>
      </c>
      <c r="L170" s="49">
        <f t="shared" si="66"/>
        <v>0</v>
      </c>
      <c r="M170" s="40">
        <f t="shared" si="64"/>
        <v>852</v>
      </c>
      <c r="N170" s="48">
        <f t="shared" ref="N170:Q172" si="67">+N17+N24</f>
        <v>0</v>
      </c>
      <c r="O170" s="49">
        <f t="shared" si="67"/>
        <v>0</v>
      </c>
      <c r="P170" s="49">
        <f t="shared" si="67"/>
        <v>0</v>
      </c>
      <c r="Q170" s="39">
        <f t="shared" si="67"/>
        <v>0</v>
      </c>
      <c r="R170" s="40">
        <f t="shared" si="61"/>
        <v>0</v>
      </c>
      <c r="S170" s="40">
        <f t="shared" si="62"/>
        <v>852</v>
      </c>
    </row>
    <row r="171" spans="1:24" s="1" customFormat="1" ht="32.1" customHeight="1" x14ac:dyDescent="0.25">
      <c r="A171" s="178" t="s">
        <v>183</v>
      </c>
      <c r="B171" s="18" t="s">
        <v>402</v>
      </c>
      <c r="C171" s="47">
        <f t="shared" si="65"/>
        <v>0</v>
      </c>
      <c r="D171" s="48">
        <f t="shared" si="65"/>
        <v>0</v>
      </c>
      <c r="E171" s="49">
        <f t="shared" si="65"/>
        <v>0</v>
      </c>
      <c r="F171" s="49">
        <f t="shared" si="65"/>
        <v>0</v>
      </c>
      <c r="G171" s="50">
        <f t="shared" si="65"/>
        <v>0</v>
      </c>
      <c r="H171" s="40">
        <f t="shared" si="63"/>
        <v>0</v>
      </c>
      <c r="I171" s="48">
        <f t="shared" si="66"/>
        <v>200</v>
      </c>
      <c r="J171" s="49">
        <f t="shared" si="66"/>
        <v>200</v>
      </c>
      <c r="K171" s="49">
        <f t="shared" si="66"/>
        <v>236.25</v>
      </c>
      <c r="L171" s="50">
        <f t="shared" si="66"/>
        <v>0</v>
      </c>
      <c r="M171" s="40">
        <f t="shared" si="64"/>
        <v>636.25</v>
      </c>
      <c r="N171" s="48">
        <f t="shared" si="67"/>
        <v>0</v>
      </c>
      <c r="O171" s="49">
        <f t="shared" si="67"/>
        <v>0</v>
      </c>
      <c r="P171" s="49">
        <f t="shared" si="67"/>
        <v>0</v>
      </c>
      <c r="Q171" s="39">
        <f t="shared" si="67"/>
        <v>0</v>
      </c>
      <c r="R171" s="40">
        <f t="shared" si="61"/>
        <v>0</v>
      </c>
      <c r="S171" s="40">
        <f t="shared" si="62"/>
        <v>636.25</v>
      </c>
    </row>
    <row r="172" spans="1:24" s="1" customFormat="1" ht="52.5" customHeight="1" x14ac:dyDescent="0.25">
      <c r="A172" s="178" t="s">
        <v>184</v>
      </c>
      <c r="B172" s="18" t="s">
        <v>451</v>
      </c>
      <c r="C172" s="47">
        <f t="shared" si="65"/>
        <v>0</v>
      </c>
      <c r="D172" s="48">
        <f t="shared" si="65"/>
        <v>0</v>
      </c>
      <c r="E172" s="49">
        <f t="shared" si="65"/>
        <v>0</v>
      </c>
      <c r="F172" s="49">
        <f t="shared" si="65"/>
        <v>0</v>
      </c>
      <c r="G172" s="50">
        <f t="shared" si="65"/>
        <v>0</v>
      </c>
      <c r="H172" s="40">
        <f t="shared" si="63"/>
        <v>0</v>
      </c>
      <c r="I172" s="48">
        <f t="shared" si="66"/>
        <v>1.6</v>
      </c>
      <c r="J172" s="49">
        <f t="shared" si="66"/>
        <v>1.6</v>
      </c>
      <c r="K172" s="49">
        <f t="shared" si="66"/>
        <v>1.92</v>
      </c>
      <c r="L172" s="50">
        <f t="shared" si="66"/>
        <v>0</v>
      </c>
      <c r="M172" s="40">
        <f t="shared" si="64"/>
        <v>5.12</v>
      </c>
      <c r="N172" s="48">
        <f t="shared" si="67"/>
        <v>0</v>
      </c>
      <c r="O172" s="49">
        <f t="shared" si="67"/>
        <v>0</v>
      </c>
      <c r="P172" s="49">
        <f t="shared" si="67"/>
        <v>0</v>
      </c>
      <c r="Q172" s="39">
        <f t="shared" si="67"/>
        <v>0</v>
      </c>
      <c r="R172" s="40">
        <f t="shared" ref="R172" si="68">+SUM(N172:Q172)</f>
        <v>0</v>
      </c>
      <c r="S172" s="40">
        <f t="shared" si="62"/>
        <v>5.12</v>
      </c>
    </row>
    <row r="173" spans="1:24" s="1" customFormat="1" ht="32.1" customHeight="1" x14ac:dyDescent="0.25">
      <c r="A173" s="178" t="s">
        <v>185</v>
      </c>
      <c r="B173" s="18" t="s">
        <v>31</v>
      </c>
      <c r="C173" s="47">
        <f t="shared" ref="C173:G184" si="69">+C29</f>
        <v>74.599999999999994</v>
      </c>
      <c r="D173" s="48">
        <f t="shared" si="69"/>
        <v>0</v>
      </c>
      <c r="E173" s="49">
        <f t="shared" si="69"/>
        <v>0</v>
      </c>
      <c r="F173" s="49">
        <f t="shared" si="69"/>
        <v>0</v>
      </c>
      <c r="G173" s="50">
        <f t="shared" si="69"/>
        <v>0</v>
      </c>
      <c r="H173" s="40">
        <f t="shared" si="63"/>
        <v>0</v>
      </c>
      <c r="I173" s="48">
        <f t="shared" ref="I173:L200" si="70">+I29</f>
        <v>0</v>
      </c>
      <c r="J173" s="49">
        <f t="shared" si="70"/>
        <v>0</v>
      </c>
      <c r="K173" s="49">
        <f t="shared" si="70"/>
        <v>0</v>
      </c>
      <c r="L173" s="50">
        <f t="shared" si="70"/>
        <v>0</v>
      </c>
      <c r="M173" s="40">
        <f t="shared" si="64"/>
        <v>0</v>
      </c>
      <c r="N173" s="48">
        <f t="shared" ref="N173:Q200" si="71">+N29</f>
        <v>0</v>
      </c>
      <c r="O173" s="49">
        <f t="shared" si="71"/>
        <v>0</v>
      </c>
      <c r="P173" s="49">
        <f t="shared" si="71"/>
        <v>0</v>
      </c>
      <c r="Q173" s="39">
        <f t="shared" si="71"/>
        <v>0</v>
      </c>
      <c r="R173" s="40">
        <f t="shared" ref="R173:R238" si="72">+SUM(N173:Q173)</f>
        <v>0</v>
      </c>
      <c r="S173" s="40">
        <f>+H173+M173+R173</f>
        <v>0</v>
      </c>
    </row>
    <row r="174" spans="1:24" s="1" customFormat="1" ht="32.1" customHeight="1" x14ac:dyDescent="0.25">
      <c r="A174" s="178" t="s">
        <v>186</v>
      </c>
      <c r="B174" s="18" t="s">
        <v>33</v>
      </c>
      <c r="C174" s="47">
        <f t="shared" si="69"/>
        <v>60</v>
      </c>
      <c r="D174" s="48">
        <f t="shared" si="69"/>
        <v>0</v>
      </c>
      <c r="E174" s="49">
        <f t="shared" si="69"/>
        <v>0</v>
      </c>
      <c r="F174" s="49">
        <f t="shared" si="69"/>
        <v>0</v>
      </c>
      <c r="G174" s="50">
        <f t="shared" si="69"/>
        <v>0</v>
      </c>
      <c r="H174" s="40">
        <f t="shared" si="63"/>
        <v>0</v>
      </c>
      <c r="I174" s="48">
        <f t="shared" si="70"/>
        <v>0</v>
      </c>
      <c r="J174" s="49">
        <f t="shared" si="70"/>
        <v>0</v>
      </c>
      <c r="K174" s="49">
        <f t="shared" si="70"/>
        <v>0</v>
      </c>
      <c r="L174" s="50">
        <f t="shared" si="70"/>
        <v>0</v>
      </c>
      <c r="M174" s="40">
        <f t="shared" si="64"/>
        <v>0</v>
      </c>
      <c r="N174" s="48">
        <f t="shared" si="71"/>
        <v>0</v>
      </c>
      <c r="O174" s="49">
        <f t="shared" si="71"/>
        <v>0</v>
      </c>
      <c r="P174" s="49">
        <f t="shared" si="71"/>
        <v>0</v>
      </c>
      <c r="Q174" s="39">
        <f t="shared" si="71"/>
        <v>0</v>
      </c>
      <c r="R174" s="40">
        <f t="shared" si="72"/>
        <v>0</v>
      </c>
      <c r="S174" s="40">
        <f t="shared" ref="S174:S239" si="73">+H174+M174+R174</f>
        <v>0</v>
      </c>
    </row>
    <row r="175" spans="1:24" s="1" customFormat="1" ht="32.1" customHeight="1" x14ac:dyDescent="0.25">
      <c r="A175" s="178" t="s">
        <v>187</v>
      </c>
      <c r="B175" s="18" t="s">
        <v>338</v>
      </c>
      <c r="C175" s="47">
        <f t="shared" si="69"/>
        <v>0</v>
      </c>
      <c r="D175" s="48">
        <f t="shared" si="69"/>
        <v>0</v>
      </c>
      <c r="E175" s="49">
        <f t="shared" si="69"/>
        <v>0</v>
      </c>
      <c r="F175" s="49">
        <f t="shared" si="69"/>
        <v>10</v>
      </c>
      <c r="G175" s="50">
        <f t="shared" si="69"/>
        <v>19.920000000000002</v>
      </c>
      <c r="H175" s="40">
        <f t="shared" si="63"/>
        <v>29.92</v>
      </c>
      <c r="I175" s="48">
        <f t="shared" si="70"/>
        <v>0</v>
      </c>
      <c r="J175" s="49">
        <f t="shared" si="70"/>
        <v>0</v>
      </c>
      <c r="K175" s="49">
        <f t="shared" si="70"/>
        <v>0</v>
      </c>
      <c r="L175" s="50">
        <f t="shared" si="70"/>
        <v>0</v>
      </c>
      <c r="M175" s="40">
        <f t="shared" si="64"/>
        <v>0</v>
      </c>
      <c r="N175" s="48">
        <f t="shared" si="71"/>
        <v>0</v>
      </c>
      <c r="O175" s="49">
        <f t="shared" si="71"/>
        <v>0</v>
      </c>
      <c r="P175" s="49">
        <f t="shared" si="71"/>
        <v>0</v>
      </c>
      <c r="Q175" s="39">
        <f t="shared" si="71"/>
        <v>0</v>
      </c>
      <c r="R175" s="40">
        <f t="shared" si="72"/>
        <v>0</v>
      </c>
      <c r="S175" s="40">
        <f t="shared" si="73"/>
        <v>29.92</v>
      </c>
    </row>
    <row r="176" spans="1:24" s="1" customFormat="1" ht="32.1" customHeight="1" x14ac:dyDescent="0.25">
      <c r="A176" s="178" t="s">
        <v>188</v>
      </c>
      <c r="B176" s="18" t="s">
        <v>578</v>
      </c>
      <c r="C176" s="47">
        <f t="shared" si="69"/>
        <v>0</v>
      </c>
      <c r="D176" s="48">
        <f t="shared" si="69"/>
        <v>0</v>
      </c>
      <c r="E176" s="49">
        <f t="shared" si="69"/>
        <v>0</v>
      </c>
      <c r="F176" s="49">
        <f t="shared" si="69"/>
        <v>0</v>
      </c>
      <c r="G176" s="49">
        <f t="shared" si="69"/>
        <v>0</v>
      </c>
      <c r="H176" s="40">
        <f t="shared" si="63"/>
        <v>0</v>
      </c>
      <c r="I176" s="48">
        <f t="shared" si="70"/>
        <v>2.5</v>
      </c>
      <c r="J176" s="49">
        <f t="shared" si="70"/>
        <v>2.5</v>
      </c>
      <c r="K176" s="49">
        <f t="shared" si="70"/>
        <v>2.5</v>
      </c>
      <c r="L176" s="50">
        <f t="shared" si="70"/>
        <v>2.5</v>
      </c>
      <c r="M176" s="40">
        <f t="shared" si="64"/>
        <v>10</v>
      </c>
      <c r="N176" s="48">
        <f t="shared" si="71"/>
        <v>0</v>
      </c>
      <c r="O176" s="49">
        <f t="shared" si="71"/>
        <v>0</v>
      </c>
      <c r="P176" s="49">
        <f t="shared" si="71"/>
        <v>0</v>
      </c>
      <c r="Q176" s="39">
        <f t="shared" si="71"/>
        <v>0</v>
      </c>
      <c r="R176" s="40">
        <f t="shared" si="72"/>
        <v>0</v>
      </c>
      <c r="S176" s="40">
        <f t="shared" si="73"/>
        <v>10</v>
      </c>
    </row>
    <row r="177" spans="1:19" s="1" customFormat="1" ht="32.1" customHeight="1" x14ac:dyDescent="0.25">
      <c r="A177" s="178" t="s">
        <v>189</v>
      </c>
      <c r="B177" s="18" t="s">
        <v>37</v>
      </c>
      <c r="C177" s="47">
        <f t="shared" si="69"/>
        <v>0</v>
      </c>
      <c r="D177" s="48">
        <f t="shared" si="69"/>
        <v>0</v>
      </c>
      <c r="E177" s="49">
        <f t="shared" si="69"/>
        <v>0</v>
      </c>
      <c r="F177" s="49">
        <f t="shared" si="69"/>
        <v>0</v>
      </c>
      <c r="G177" s="49">
        <f t="shared" si="69"/>
        <v>0</v>
      </c>
      <c r="H177" s="40">
        <f t="shared" si="63"/>
        <v>0</v>
      </c>
      <c r="I177" s="48">
        <f t="shared" si="70"/>
        <v>2.5</v>
      </c>
      <c r="J177" s="49">
        <f t="shared" si="70"/>
        <v>2.5</v>
      </c>
      <c r="K177" s="49">
        <f t="shared" si="70"/>
        <v>2.5</v>
      </c>
      <c r="L177" s="50">
        <f t="shared" si="70"/>
        <v>2.5</v>
      </c>
      <c r="M177" s="40">
        <f t="shared" si="64"/>
        <v>10</v>
      </c>
      <c r="N177" s="48">
        <f t="shared" si="71"/>
        <v>0</v>
      </c>
      <c r="O177" s="49">
        <f t="shared" si="71"/>
        <v>0</v>
      </c>
      <c r="P177" s="49">
        <f t="shared" si="71"/>
        <v>0</v>
      </c>
      <c r="Q177" s="39">
        <f t="shared" si="71"/>
        <v>0</v>
      </c>
      <c r="R177" s="40">
        <f t="shared" si="72"/>
        <v>0</v>
      </c>
      <c r="S177" s="40">
        <f t="shared" si="73"/>
        <v>10</v>
      </c>
    </row>
    <row r="178" spans="1:19" s="1" customFormat="1" ht="45.75" customHeight="1" x14ac:dyDescent="0.25">
      <c r="A178" s="178" t="s">
        <v>190</v>
      </c>
      <c r="B178" s="18" t="s">
        <v>487</v>
      </c>
      <c r="C178" s="47">
        <f t="shared" si="69"/>
        <v>0</v>
      </c>
      <c r="D178" s="48">
        <f t="shared" si="69"/>
        <v>0</v>
      </c>
      <c r="E178" s="49">
        <f t="shared" si="69"/>
        <v>5.44</v>
      </c>
      <c r="F178" s="49">
        <f t="shared" si="69"/>
        <v>0</v>
      </c>
      <c r="G178" s="50">
        <f t="shared" si="69"/>
        <v>0</v>
      </c>
      <c r="H178" s="40">
        <f t="shared" si="63"/>
        <v>5.44</v>
      </c>
      <c r="I178" s="48">
        <f t="shared" si="70"/>
        <v>20</v>
      </c>
      <c r="J178" s="49">
        <f t="shared" si="70"/>
        <v>20</v>
      </c>
      <c r="K178" s="49">
        <f t="shared" si="70"/>
        <v>20</v>
      </c>
      <c r="L178" s="50">
        <f t="shared" si="70"/>
        <v>10</v>
      </c>
      <c r="M178" s="40">
        <f t="shared" si="64"/>
        <v>70</v>
      </c>
      <c r="N178" s="48">
        <f t="shared" si="71"/>
        <v>0</v>
      </c>
      <c r="O178" s="49">
        <f t="shared" si="71"/>
        <v>0</v>
      </c>
      <c r="P178" s="49">
        <f t="shared" si="71"/>
        <v>0</v>
      </c>
      <c r="Q178" s="39">
        <f t="shared" si="71"/>
        <v>0</v>
      </c>
      <c r="R178" s="40">
        <f t="shared" si="72"/>
        <v>0</v>
      </c>
      <c r="S178" s="40">
        <f t="shared" si="73"/>
        <v>75.44</v>
      </c>
    </row>
    <row r="179" spans="1:19" s="1" customFormat="1" ht="45" customHeight="1" x14ac:dyDescent="0.25">
      <c r="A179" s="178" t="s">
        <v>191</v>
      </c>
      <c r="B179" s="18" t="s">
        <v>339</v>
      </c>
      <c r="C179" s="47">
        <f t="shared" si="69"/>
        <v>0</v>
      </c>
      <c r="D179" s="48">
        <f t="shared" si="69"/>
        <v>0</v>
      </c>
      <c r="E179" s="49">
        <f t="shared" si="69"/>
        <v>77.91</v>
      </c>
      <c r="F179" s="49">
        <f t="shared" si="69"/>
        <v>5</v>
      </c>
      <c r="G179" s="50">
        <f t="shared" si="69"/>
        <v>37.76</v>
      </c>
      <c r="H179" s="40">
        <f t="shared" si="63"/>
        <v>120.66999999999999</v>
      </c>
      <c r="I179" s="48">
        <f t="shared" si="70"/>
        <v>0</v>
      </c>
      <c r="J179" s="49">
        <f t="shared" si="70"/>
        <v>0</v>
      </c>
      <c r="K179" s="49">
        <f t="shared" si="70"/>
        <v>0</v>
      </c>
      <c r="L179" s="50">
        <f t="shared" si="70"/>
        <v>0</v>
      </c>
      <c r="M179" s="40">
        <f t="shared" si="64"/>
        <v>0</v>
      </c>
      <c r="N179" s="48">
        <f t="shared" si="71"/>
        <v>0</v>
      </c>
      <c r="O179" s="49">
        <f t="shared" si="71"/>
        <v>0</v>
      </c>
      <c r="P179" s="49">
        <f t="shared" si="71"/>
        <v>0</v>
      </c>
      <c r="Q179" s="39">
        <f t="shared" si="71"/>
        <v>0</v>
      </c>
      <c r="R179" s="40">
        <f t="shared" si="72"/>
        <v>0</v>
      </c>
      <c r="S179" s="40">
        <f t="shared" si="73"/>
        <v>120.66999999999999</v>
      </c>
    </row>
    <row r="180" spans="1:19" s="1" customFormat="1" ht="32.1" customHeight="1" x14ac:dyDescent="0.25">
      <c r="A180" s="178" t="s">
        <v>192</v>
      </c>
      <c r="B180" s="18" t="s">
        <v>381</v>
      </c>
      <c r="C180" s="47">
        <f t="shared" si="69"/>
        <v>0</v>
      </c>
      <c r="D180" s="48">
        <f t="shared" si="69"/>
        <v>0</v>
      </c>
      <c r="E180" s="49">
        <f t="shared" si="69"/>
        <v>13.79</v>
      </c>
      <c r="F180" s="49">
        <f t="shared" si="69"/>
        <v>0</v>
      </c>
      <c r="G180" s="50">
        <f t="shared" si="69"/>
        <v>0</v>
      </c>
      <c r="H180" s="40">
        <f t="shared" si="63"/>
        <v>13.79</v>
      </c>
      <c r="I180" s="48">
        <f t="shared" si="70"/>
        <v>0</v>
      </c>
      <c r="J180" s="49">
        <f t="shared" si="70"/>
        <v>0</v>
      </c>
      <c r="K180" s="49">
        <f t="shared" si="70"/>
        <v>0</v>
      </c>
      <c r="L180" s="50">
        <f t="shared" si="70"/>
        <v>0</v>
      </c>
      <c r="M180" s="40">
        <f t="shared" si="64"/>
        <v>0</v>
      </c>
      <c r="N180" s="48">
        <f t="shared" si="71"/>
        <v>0</v>
      </c>
      <c r="O180" s="49">
        <f t="shared" si="71"/>
        <v>0</v>
      </c>
      <c r="P180" s="49">
        <f t="shared" si="71"/>
        <v>0</v>
      </c>
      <c r="Q180" s="39">
        <f t="shared" si="71"/>
        <v>0</v>
      </c>
      <c r="R180" s="40">
        <f t="shared" si="72"/>
        <v>0</v>
      </c>
      <c r="S180" s="40">
        <f t="shared" si="73"/>
        <v>13.79</v>
      </c>
    </row>
    <row r="181" spans="1:19" s="1" customFormat="1" ht="32.1" customHeight="1" x14ac:dyDescent="0.25">
      <c r="A181" s="178" t="s">
        <v>193</v>
      </c>
      <c r="B181" s="18" t="s">
        <v>472</v>
      </c>
      <c r="C181" s="47">
        <f t="shared" si="69"/>
        <v>30</v>
      </c>
      <c r="D181" s="48">
        <f t="shared" si="69"/>
        <v>0</v>
      </c>
      <c r="E181" s="49">
        <f t="shared" si="69"/>
        <v>0</v>
      </c>
      <c r="F181" s="49">
        <f t="shared" si="69"/>
        <v>0</v>
      </c>
      <c r="G181" s="50">
        <f t="shared" si="69"/>
        <v>0</v>
      </c>
      <c r="H181" s="40">
        <f t="shared" si="63"/>
        <v>0</v>
      </c>
      <c r="I181" s="48">
        <f t="shared" si="70"/>
        <v>0</v>
      </c>
      <c r="J181" s="49">
        <f t="shared" si="70"/>
        <v>0</v>
      </c>
      <c r="K181" s="49">
        <f t="shared" si="70"/>
        <v>0</v>
      </c>
      <c r="L181" s="50">
        <f t="shared" si="70"/>
        <v>0</v>
      </c>
      <c r="M181" s="40">
        <f t="shared" si="64"/>
        <v>0</v>
      </c>
      <c r="N181" s="48">
        <f t="shared" si="71"/>
        <v>0</v>
      </c>
      <c r="O181" s="49">
        <f t="shared" si="71"/>
        <v>0</v>
      </c>
      <c r="P181" s="49">
        <f t="shared" si="71"/>
        <v>0</v>
      </c>
      <c r="Q181" s="39">
        <f t="shared" si="71"/>
        <v>0</v>
      </c>
      <c r="R181" s="40">
        <f t="shared" si="72"/>
        <v>0</v>
      </c>
      <c r="S181" s="40">
        <f t="shared" si="73"/>
        <v>0</v>
      </c>
    </row>
    <row r="182" spans="1:19" s="1" customFormat="1" ht="32.1" customHeight="1" x14ac:dyDescent="0.25">
      <c r="A182" s="178" t="s">
        <v>194</v>
      </c>
      <c r="B182" s="18" t="s">
        <v>43</v>
      </c>
      <c r="C182" s="47">
        <f t="shared" si="69"/>
        <v>10.130000000000001</v>
      </c>
      <c r="D182" s="48">
        <f t="shared" si="69"/>
        <v>0</v>
      </c>
      <c r="E182" s="49">
        <f t="shared" si="69"/>
        <v>0</v>
      </c>
      <c r="F182" s="49">
        <f t="shared" si="69"/>
        <v>0</v>
      </c>
      <c r="G182" s="50">
        <f t="shared" si="69"/>
        <v>0</v>
      </c>
      <c r="H182" s="40">
        <f t="shared" si="63"/>
        <v>0</v>
      </c>
      <c r="I182" s="48">
        <f t="shared" si="70"/>
        <v>0</v>
      </c>
      <c r="J182" s="49">
        <f t="shared" si="70"/>
        <v>0</v>
      </c>
      <c r="K182" s="49">
        <f t="shared" si="70"/>
        <v>0</v>
      </c>
      <c r="L182" s="50">
        <f t="shared" si="70"/>
        <v>0</v>
      </c>
      <c r="M182" s="40">
        <f t="shared" si="64"/>
        <v>0</v>
      </c>
      <c r="N182" s="48">
        <f t="shared" si="71"/>
        <v>0</v>
      </c>
      <c r="O182" s="49">
        <f t="shared" si="71"/>
        <v>0</v>
      </c>
      <c r="P182" s="49">
        <f t="shared" si="71"/>
        <v>0</v>
      </c>
      <c r="Q182" s="39">
        <f t="shared" si="71"/>
        <v>0</v>
      </c>
      <c r="R182" s="40">
        <f t="shared" si="72"/>
        <v>0</v>
      </c>
      <c r="S182" s="40">
        <f t="shared" si="73"/>
        <v>0</v>
      </c>
    </row>
    <row r="183" spans="1:19" s="1" customFormat="1" ht="32.1" customHeight="1" x14ac:dyDescent="0.25">
      <c r="A183" s="178" t="s">
        <v>195</v>
      </c>
      <c r="B183" s="18" t="s">
        <v>452</v>
      </c>
      <c r="C183" s="47">
        <f t="shared" si="69"/>
        <v>40.941600000000001</v>
      </c>
      <c r="D183" s="48">
        <f t="shared" si="69"/>
        <v>0</v>
      </c>
      <c r="E183" s="49">
        <f t="shared" si="69"/>
        <v>0</v>
      </c>
      <c r="F183" s="49">
        <f t="shared" si="69"/>
        <v>0</v>
      </c>
      <c r="G183" s="50">
        <f t="shared" si="69"/>
        <v>0</v>
      </c>
      <c r="H183" s="40">
        <f t="shared" si="63"/>
        <v>0</v>
      </c>
      <c r="I183" s="48">
        <f t="shared" si="70"/>
        <v>0</v>
      </c>
      <c r="J183" s="49">
        <f t="shared" si="70"/>
        <v>0</v>
      </c>
      <c r="K183" s="49">
        <f t="shared" si="70"/>
        <v>0</v>
      </c>
      <c r="L183" s="50">
        <f t="shared" si="70"/>
        <v>0</v>
      </c>
      <c r="M183" s="40">
        <f t="shared" si="64"/>
        <v>0</v>
      </c>
      <c r="N183" s="48">
        <f t="shared" si="71"/>
        <v>0</v>
      </c>
      <c r="O183" s="49">
        <f t="shared" si="71"/>
        <v>0</v>
      </c>
      <c r="P183" s="49">
        <f t="shared" si="71"/>
        <v>0</v>
      </c>
      <c r="Q183" s="39">
        <f t="shared" si="71"/>
        <v>0</v>
      </c>
      <c r="R183" s="40">
        <f t="shared" si="72"/>
        <v>0</v>
      </c>
      <c r="S183" s="40">
        <f t="shared" si="73"/>
        <v>0</v>
      </c>
    </row>
    <row r="184" spans="1:19" s="1" customFormat="1" ht="54.75" customHeight="1" x14ac:dyDescent="0.25">
      <c r="A184" s="178" t="s">
        <v>196</v>
      </c>
      <c r="B184" s="18" t="s">
        <v>340</v>
      </c>
      <c r="C184" s="47">
        <f t="shared" si="69"/>
        <v>0</v>
      </c>
      <c r="D184" s="48">
        <f t="shared" si="69"/>
        <v>0</v>
      </c>
      <c r="E184" s="49">
        <f t="shared" si="69"/>
        <v>0</v>
      </c>
      <c r="F184" s="49">
        <f t="shared" si="69"/>
        <v>20</v>
      </c>
      <c r="G184" s="50">
        <f t="shared" si="69"/>
        <v>37.9</v>
      </c>
      <c r="H184" s="40">
        <f t="shared" si="63"/>
        <v>57.9</v>
      </c>
      <c r="I184" s="48">
        <f t="shared" si="70"/>
        <v>5</v>
      </c>
      <c r="J184" s="49">
        <f t="shared" si="70"/>
        <v>5</v>
      </c>
      <c r="K184" s="49">
        <f t="shared" si="70"/>
        <v>5</v>
      </c>
      <c r="L184" s="50">
        <f t="shared" si="70"/>
        <v>5</v>
      </c>
      <c r="M184" s="40">
        <f t="shared" si="64"/>
        <v>20</v>
      </c>
      <c r="N184" s="48">
        <f t="shared" si="71"/>
        <v>50</v>
      </c>
      <c r="O184" s="49">
        <f t="shared" si="71"/>
        <v>80</v>
      </c>
      <c r="P184" s="49">
        <f t="shared" si="71"/>
        <v>80</v>
      </c>
      <c r="Q184" s="39">
        <f t="shared" si="71"/>
        <v>100</v>
      </c>
      <c r="R184" s="40">
        <f t="shared" si="72"/>
        <v>310</v>
      </c>
      <c r="S184" s="40">
        <f t="shared" si="73"/>
        <v>387.9</v>
      </c>
    </row>
    <row r="185" spans="1:19" s="1" customFormat="1" ht="32.1" customHeight="1" x14ac:dyDescent="0.25">
      <c r="A185" s="178" t="s">
        <v>197</v>
      </c>
      <c r="B185" s="18" t="s">
        <v>403</v>
      </c>
      <c r="C185" s="47">
        <v>50.511000000000003</v>
      </c>
      <c r="D185" s="48">
        <f t="shared" ref="D185:G200" si="74">+D41</f>
        <v>0</v>
      </c>
      <c r="E185" s="49">
        <f t="shared" si="74"/>
        <v>0</v>
      </c>
      <c r="F185" s="49">
        <f t="shared" si="74"/>
        <v>44.8</v>
      </c>
      <c r="G185" s="50">
        <f t="shared" si="74"/>
        <v>15</v>
      </c>
      <c r="H185" s="40">
        <f t="shared" si="63"/>
        <v>59.8</v>
      </c>
      <c r="I185" s="48">
        <f t="shared" si="70"/>
        <v>15</v>
      </c>
      <c r="J185" s="49">
        <f t="shared" si="70"/>
        <v>15</v>
      </c>
      <c r="K185" s="49">
        <f t="shared" si="70"/>
        <v>15</v>
      </c>
      <c r="L185" s="50">
        <f t="shared" si="70"/>
        <v>15</v>
      </c>
      <c r="M185" s="40">
        <f t="shared" si="64"/>
        <v>60</v>
      </c>
      <c r="N185" s="48">
        <f t="shared" si="71"/>
        <v>15</v>
      </c>
      <c r="O185" s="49">
        <f t="shared" si="71"/>
        <v>15</v>
      </c>
      <c r="P185" s="49">
        <f t="shared" si="71"/>
        <v>15</v>
      </c>
      <c r="Q185" s="39">
        <f t="shared" si="71"/>
        <v>15</v>
      </c>
      <c r="R185" s="40">
        <f t="shared" si="72"/>
        <v>60</v>
      </c>
      <c r="S185" s="40">
        <f t="shared" si="73"/>
        <v>179.8</v>
      </c>
    </row>
    <row r="186" spans="1:19" s="1" customFormat="1" ht="32.1" customHeight="1" x14ac:dyDescent="0.25">
      <c r="A186" s="178" t="s">
        <v>198</v>
      </c>
      <c r="B186" s="18" t="s">
        <v>199</v>
      </c>
      <c r="C186" s="47">
        <f>+C42</f>
        <v>0</v>
      </c>
      <c r="D186" s="48">
        <f t="shared" si="74"/>
        <v>0</v>
      </c>
      <c r="E186" s="49">
        <f t="shared" si="74"/>
        <v>0</v>
      </c>
      <c r="F186" s="49">
        <f t="shared" si="74"/>
        <v>0</v>
      </c>
      <c r="G186" s="50">
        <f t="shared" si="74"/>
        <v>20.76</v>
      </c>
      <c r="H186" s="40">
        <f t="shared" si="63"/>
        <v>20.76</v>
      </c>
      <c r="I186" s="48">
        <f t="shared" si="70"/>
        <v>0</v>
      </c>
      <c r="J186" s="49">
        <f t="shared" si="70"/>
        <v>0</v>
      </c>
      <c r="K186" s="49">
        <f t="shared" si="70"/>
        <v>0</v>
      </c>
      <c r="L186" s="50">
        <f t="shared" si="70"/>
        <v>0</v>
      </c>
      <c r="M186" s="40">
        <f t="shared" si="64"/>
        <v>0</v>
      </c>
      <c r="N186" s="48">
        <f t="shared" si="71"/>
        <v>0</v>
      </c>
      <c r="O186" s="49">
        <f t="shared" si="71"/>
        <v>0</v>
      </c>
      <c r="P186" s="49">
        <f t="shared" si="71"/>
        <v>0</v>
      </c>
      <c r="Q186" s="39">
        <f t="shared" si="71"/>
        <v>0</v>
      </c>
      <c r="R186" s="40">
        <f t="shared" si="72"/>
        <v>0</v>
      </c>
      <c r="S186" s="40">
        <f t="shared" si="73"/>
        <v>20.76</v>
      </c>
    </row>
    <row r="187" spans="1:19" s="1" customFormat="1" ht="45.75" customHeight="1" x14ac:dyDescent="0.25">
      <c r="A187" s="178" t="s">
        <v>200</v>
      </c>
      <c r="B187" s="18" t="s">
        <v>398</v>
      </c>
      <c r="C187" s="47">
        <f>+C43</f>
        <v>0</v>
      </c>
      <c r="D187" s="48">
        <f t="shared" si="74"/>
        <v>0</v>
      </c>
      <c r="E187" s="49">
        <f t="shared" si="74"/>
        <v>0</v>
      </c>
      <c r="F187" s="49">
        <f t="shared" si="74"/>
        <v>15</v>
      </c>
      <c r="G187" s="50">
        <f t="shared" si="74"/>
        <v>64.849999999999994</v>
      </c>
      <c r="H187" s="40">
        <f t="shared" si="63"/>
        <v>79.849999999999994</v>
      </c>
      <c r="I187" s="48">
        <f t="shared" si="70"/>
        <v>0</v>
      </c>
      <c r="J187" s="49">
        <f t="shared" si="70"/>
        <v>0</v>
      </c>
      <c r="K187" s="49">
        <f t="shared" si="70"/>
        <v>0</v>
      </c>
      <c r="L187" s="50">
        <f t="shared" si="70"/>
        <v>0</v>
      </c>
      <c r="M187" s="40">
        <f t="shared" si="64"/>
        <v>0</v>
      </c>
      <c r="N187" s="48">
        <f t="shared" si="71"/>
        <v>0</v>
      </c>
      <c r="O187" s="49">
        <f t="shared" si="71"/>
        <v>0</v>
      </c>
      <c r="P187" s="49">
        <f t="shared" si="71"/>
        <v>0</v>
      </c>
      <c r="Q187" s="39">
        <f t="shared" si="71"/>
        <v>0</v>
      </c>
      <c r="R187" s="40">
        <f t="shared" si="72"/>
        <v>0</v>
      </c>
      <c r="S187" s="40">
        <f t="shared" si="73"/>
        <v>79.849999999999994</v>
      </c>
    </row>
    <row r="188" spans="1:19" s="1" customFormat="1" ht="32.1" customHeight="1" x14ac:dyDescent="0.25">
      <c r="A188" s="178" t="s">
        <v>201</v>
      </c>
      <c r="B188" s="18" t="s">
        <v>322</v>
      </c>
      <c r="C188" s="47">
        <f>+C44</f>
        <v>30.34</v>
      </c>
      <c r="D188" s="48">
        <f t="shared" si="74"/>
        <v>0</v>
      </c>
      <c r="E188" s="49">
        <f t="shared" si="74"/>
        <v>0</v>
      </c>
      <c r="F188" s="49">
        <f t="shared" si="74"/>
        <v>0</v>
      </c>
      <c r="G188" s="50">
        <f t="shared" si="74"/>
        <v>0</v>
      </c>
      <c r="H188" s="40">
        <f t="shared" si="63"/>
        <v>0</v>
      </c>
      <c r="I188" s="48">
        <f t="shared" si="70"/>
        <v>0</v>
      </c>
      <c r="J188" s="49">
        <f t="shared" si="70"/>
        <v>0</v>
      </c>
      <c r="K188" s="49">
        <f t="shared" si="70"/>
        <v>0</v>
      </c>
      <c r="L188" s="50">
        <f t="shared" si="70"/>
        <v>0</v>
      </c>
      <c r="M188" s="40">
        <f t="shared" si="64"/>
        <v>0</v>
      </c>
      <c r="N188" s="48">
        <f t="shared" si="71"/>
        <v>0</v>
      </c>
      <c r="O188" s="49">
        <f t="shared" si="71"/>
        <v>0</v>
      </c>
      <c r="P188" s="49">
        <f t="shared" si="71"/>
        <v>0</v>
      </c>
      <c r="Q188" s="39">
        <f t="shared" si="71"/>
        <v>0</v>
      </c>
      <c r="R188" s="40">
        <f t="shared" si="72"/>
        <v>0</v>
      </c>
      <c r="S188" s="40">
        <f t="shared" si="73"/>
        <v>0</v>
      </c>
    </row>
    <row r="189" spans="1:19" s="1" customFormat="1" ht="32.1" customHeight="1" x14ac:dyDescent="0.25">
      <c r="A189" s="178" t="s">
        <v>202</v>
      </c>
      <c r="B189" s="18" t="s">
        <v>51</v>
      </c>
      <c r="C189" s="47">
        <f>+C45</f>
        <v>4</v>
      </c>
      <c r="D189" s="48">
        <f t="shared" si="74"/>
        <v>0</v>
      </c>
      <c r="E189" s="49">
        <f t="shared" si="74"/>
        <v>0</v>
      </c>
      <c r="F189" s="49">
        <f t="shared" si="74"/>
        <v>0</v>
      </c>
      <c r="G189" s="50">
        <f t="shared" si="74"/>
        <v>0</v>
      </c>
      <c r="H189" s="40">
        <f t="shared" si="63"/>
        <v>0</v>
      </c>
      <c r="I189" s="48">
        <f t="shared" si="70"/>
        <v>0</v>
      </c>
      <c r="J189" s="49">
        <f t="shared" si="70"/>
        <v>0</v>
      </c>
      <c r="K189" s="49">
        <f t="shared" si="70"/>
        <v>0</v>
      </c>
      <c r="L189" s="50">
        <f t="shared" si="70"/>
        <v>0</v>
      </c>
      <c r="M189" s="40">
        <f t="shared" si="64"/>
        <v>0</v>
      </c>
      <c r="N189" s="48">
        <f t="shared" si="71"/>
        <v>0</v>
      </c>
      <c r="O189" s="49">
        <f t="shared" si="71"/>
        <v>0</v>
      </c>
      <c r="P189" s="49">
        <f t="shared" si="71"/>
        <v>0</v>
      </c>
      <c r="Q189" s="39">
        <f t="shared" si="71"/>
        <v>0</v>
      </c>
      <c r="R189" s="40">
        <f t="shared" si="72"/>
        <v>0</v>
      </c>
      <c r="S189" s="40">
        <f t="shared" si="73"/>
        <v>0</v>
      </c>
    </row>
    <row r="190" spans="1:19" s="1" customFormat="1" ht="32.1" customHeight="1" x14ac:dyDescent="0.25">
      <c r="A190" s="178" t="s">
        <v>203</v>
      </c>
      <c r="B190" s="18" t="s">
        <v>355</v>
      </c>
      <c r="C190" s="47">
        <v>78.419999999999987</v>
      </c>
      <c r="D190" s="48">
        <f t="shared" si="74"/>
        <v>0</v>
      </c>
      <c r="E190" s="49">
        <f t="shared" si="74"/>
        <v>2.54</v>
      </c>
      <c r="F190" s="49">
        <f t="shared" si="74"/>
        <v>0</v>
      </c>
      <c r="G190" s="50">
        <f t="shared" si="74"/>
        <v>0</v>
      </c>
      <c r="H190" s="40">
        <f t="shared" si="63"/>
        <v>2.54</v>
      </c>
      <c r="I190" s="48">
        <f t="shared" si="70"/>
        <v>0</v>
      </c>
      <c r="J190" s="49">
        <f t="shared" si="70"/>
        <v>0</v>
      </c>
      <c r="K190" s="49">
        <f t="shared" si="70"/>
        <v>0</v>
      </c>
      <c r="L190" s="50">
        <f t="shared" si="70"/>
        <v>0</v>
      </c>
      <c r="M190" s="40">
        <f t="shared" si="64"/>
        <v>0</v>
      </c>
      <c r="N190" s="48">
        <f t="shared" si="71"/>
        <v>0</v>
      </c>
      <c r="O190" s="49">
        <f t="shared" si="71"/>
        <v>0</v>
      </c>
      <c r="P190" s="49">
        <f t="shared" si="71"/>
        <v>0</v>
      </c>
      <c r="Q190" s="39">
        <f t="shared" si="71"/>
        <v>0</v>
      </c>
      <c r="R190" s="40">
        <f t="shared" si="72"/>
        <v>0</v>
      </c>
      <c r="S190" s="40">
        <f t="shared" si="73"/>
        <v>2.54</v>
      </c>
    </row>
    <row r="191" spans="1:19" s="1" customFormat="1" ht="32.1" customHeight="1" x14ac:dyDescent="0.25">
      <c r="A191" s="178" t="s">
        <v>204</v>
      </c>
      <c r="B191" s="18" t="s">
        <v>323</v>
      </c>
      <c r="C191" s="47">
        <f t="shared" ref="C191:C200" si="75">+C47</f>
        <v>0</v>
      </c>
      <c r="D191" s="48">
        <f t="shared" si="74"/>
        <v>0</v>
      </c>
      <c r="E191" s="49">
        <f t="shared" si="74"/>
        <v>0</v>
      </c>
      <c r="F191" s="49">
        <f t="shared" si="74"/>
        <v>0</v>
      </c>
      <c r="G191" s="50">
        <f t="shared" si="74"/>
        <v>76.69</v>
      </c>
      <c r="H191" s="40">
        <f t="shared" si="63"/>
        <v>76.69</v>
      </c>
      <c r="I191" s="48">
        <f t="shared" si="70"/>
        <v>0</v>
      </c>
      <c r="J191" s="49">
        <f t="shared" si="70"/>
        <v>0</v>
      </c>
      <c r="K191" s="49">
        <f t="shared" si="70"/>
        <v>0</v>
      </c>
      <c r="L191" s="50">
        <f t="shared" si="70"/>
        <v>0</v>
      </c>
      <c r="M191" s="40">
        <f t="shared" si="64"/>
        <v>0</v>
      </c>
      <c r="N191" s="48">
        <f t="shared" si="71"/>
        <v>0</v>
      </c>
      <c r="O191" s="49">
        <f t="shared" si="71"/>
        <v>0</v>
      </c>
      <c r="P191" s="49">
        <f t="shared" si="71"/>
        <v>0</v>
      </c>
      <c r="Q191" s="39">
        <f t="shared" si="71"/>
        <v>0</v>
      </c>
      <c r="R191" s="40">
        <f t="shared" si="72"/>
        <v>0</v>
      </c>
      <c r="S191" s="40">
        <f t="shared" si="73"/>
        <v>76.69</v>
      </c>
    </row>
    <row r="192" spans="1:19" s="1" customFormat="1" ht="32.1" customHeight="1" x14ac:dyDescent="0.25">
      <c r="A192" s="178" t="s">
        <v>205</v>
      </c>
      <c r="B192" s="18" t="s">
        <v>582</v>
      </c>
      <c r="C192" s="47">
        <f t="shared" si="75"/>
        <v>20.78</v>
      </c>
      <c r="D192" s="48">
        <f t="shared" si="74"/>
        <v>0</v>
      </c>
      <c r="E192" s="49">
        <f t="shared" si="74"/>
        <v>0</v>
      </c>
      <c r="F192" s="49">
        <f t="shared" si="74"/>
        <v>0</v>
      </c>
      <c r="G192" s="50">
        <f t="shared" si="74"/>
        <v>0</v>
      </c>
      <c r="H192" s="40">
        <f t="shared" si="63"/>
        <v>0</v>
      </c>
      <c r="I192" s="48">
        <f t="shared" si="70"/>
        <v>0</v>
      </c>
      <c r="J192" s="49">
        <f t="shared" si="70"/>
        <v>0</v>
      </c>
      <c r="K192" s="49">
        <f t="shared" si="70"/>
        <v>0</v>
      </c>
      <c r="L192" s="50">
        <f t="shared" si="70"/>
        <v>0</v>
      </c>
      <c r="M192" s="40">
        <f t="shared" si="64"/>
        <v>0</v>
      </c>
      <c r="N192" s="48">
        <f t="shared" si="71"/>
        <v>0</v>
      </c>
      <c r="O192" s="49">
        <f t="shared" si="71"/>
        <v>0</v>
      </c>
      <c r="P192" s="49">
        <f t="shared" si="71"/>
        <v>0</v>
      </c>
      <c r="Q192" s="39">
        <f t="shared" si="71"/>
        <v>0</v>
      </c>
      <c r="R192" s="40">
        <f t="shared" si="72"/>
        <v>0</v>
      </c>
      <c r="S192" s="40">
        <f t="shared" si="73"/>
        <v>0</v>
      </c>
    </row>
    <row r="193" spans="1:20" s="1" customFormat="1" ht="45.75" customHeight="1" x14ac:dyDescent="0.25">
      <c r="A193" s="178" t="s">
        <v>206</v>
      </c>
      <c r="B193" s="18" t="s">
        <v>437</v>
      </c>
      <c r="C193" s="47">
        <f t="shared" si="75"/>
        <v>4.78</v>
      </c>
      <c r="D193" s="48">
        <f t="shared" si="74"/>
        <v>0</v>
      </c>
      <c r="E193" s="49">
        <f t="shared" si="74"/>
        <v>0</v>
      </c>
      <c r="F193" s="49">
        <f t="shared" si="74"/>
        <v>0</v>
      </c>
      <c r="G193" s="50">
        <f t="shared" si="74"/>
        <v>0</v>
      </c>
      <c r="H193" s="40">
        <f t="shared" si="63"/>
        <v>0</v>
      </c>
      <c r="I193" s="48">
        <f t="shared" si="70"/>
        <v>0</v>
      </c>
      <c r="J193" s="49">
        <f t="shared" si="70"/>
        <v>0</v>
      </c>
      <c r="K193" s="49">
        <f t="shared" si="70"/>
        <v>0</v>
      </c>
      <c r="L193" s="50">
        <f t="shared" si="70"/>
        <v>0</v>
      </c>
      <c r="M193" s="40">
        <f t="shared" si="64"/>
        <v>0</v>
      </c>
      <c r="N193" s="48">
        <f t="shared" si="71"/>
        <v>0</v>
      </c>
      <c r="O193" s="49">
        <f t="shared" si="71"/>
        <v>0</v>
      </c>
      <c r="P193" s="49">
        <f t="shared" si="71"/>
        <v>0</v>
      </c>
      <c r="Q193" s="39">
        <f t="shared" si="71"/>
        <v>0</v>
      </c>
      <c r="R193" s="40">
        <f t="shared" si="72"/>
        <v>0</v>
      </c>
      <c r="S193" s="40">
        <f t="shared" si="73"/>
        <v>0</v>
      </c>
    </row>
    <row r="194" spans="1:20" s="1" customFormat="1" ht="46.5" customHeight="1" x14ac:dyDescent="0.25">
      <c r="A194" s="178" t="s">
        <v>207</v>
      </c>
      <c r="B194" s="18" t="s">
        <v>324</v>
      </c>
      <c r="C194" s="47">
        <f t="shared" si="75"/>
        <v>0</v>
      </c>
      <c r="D194" s="48">
        <f t="shared" si="74"/>
        <v>0</v>
      </c>
      <c r="E194" s="49">
        <f t="shared" si="74"/>
        <v>5.3</v>
      </c>
      <c r="F194" s="49">
        <f t="shared" si="74"/>
        <v>0</v>
      </c>
      <c r="G194" s="50">
        <f t="shared" si="74"/>
        <v>58.98</v>
      </c>
      <c r="H194" s="40">
        <f t="shared" si="63"/>
        <v>64.28</v>
      </c>
      <c r="I194" s="48">
        <f t="shared" si="70"/>
        <v>0</v>
      </c>
      <c r="J194" s="49">
        <f t="shared" si="70"/>
        <v>0</v>
      </c>
      <c r="K194" s="49">
        <f t="shared" si="70"/>
        <v>0</v>
      </c>
      <c r="L194" s="50">
        <f t="shared" si="70"/>
        <v>0</v>
      </c>
      <c r="M194" s="40">
        <f t="shared" si="64"/>
        <v>0</v>
      </c>
      <c r="N194" s="48">
        <f t="shared" si="71"/>
        <v>0</v>
      </c>
      <c r="O194" s="49">
        <f t="shared" si="71"/>
        <v>0</v>
      </c>
      <c r="P194" s="49">
        <f t="shared" si="71"/>
        <v>0</v>
      </c>
      <c r="Q194" s="39">
        <f t="shared" si="71"/>
        <v>0</v>
      </c>
      <c r="R194" s="40">
        <f t="shared" si="72"/>
        <v>0</v>
      </c>
      <c r="S194" s="40">
        <f t="shared" si="73"/>
        <v>64.28</v>
      </c>
    </row>
    <row r="195" spans="1:20" s="1" customFormat="1" ht="44.25" customHeight="1" x14ac:dyDescent="0.25">
      <c r="A195" s="178" t="s">
        <v>208</v>
      </c>
      <c r="B195" s="18" t="s">
        <v>583</v>
      </c>
      <c r="C195" s="47">
        <f t="shared" si="75"/>
        <v>3.49</v>
      </c>
      <c r="D195" s="48">
        <f t="shared" si="74"/>
        <v>0</v>
      </c>
      <c r="E195" s="49">
        <f t="shared" si="74"/>
        <v>0</v>
      </c>
      <c r="F195" s="49">
        <f t="shared" si="74"/>
        <v>0</v>
      </c>
      <c r="G195" s="50">
        <f t="shared" si="74"/>
        <v>47.5</v>
      </c>
      <c r="H195" s="40">
        <f t="shared" si="63"/>
        <v>47.5</v>
      </c>
      <c r="I195" s="48">
        <f t="shared" si="70"/>
        <v>50</v>
      </c>
      <c r="J195" s="49">
        <f t="shared" si="70"/>
        <v>100</v>
      </c>
      <c r="K195" s="49">
        <f t="shared" si="70"/>
        <v>100</v>
      </c>
      <c r="L195" s="50">
        <f t="shared" si="70"/>
        <v>24.04</v>
      </c>
      <c r="M195" s="40">
        <f t="shared" si="64"/>
        <v>274.04000000000002</v>
      </c>
      <c r="N195" s="48">
        <f t="shared" si="71"/>
        <v>0</v>
      </c>
      <c r="O195" s="49">
        <f t="shared" si="71"/>
        <v>0</v>
      </c>
      <c r="P195" s="49">
        <f t="shared" si="71"/>
        <v>0</v>
      </c>
      <c r="Q195" s="39">
        <f t="shared" si="71"/>
        <v>0</v>
      </c>
      <c r="R195" s="40">
        <f t="shared" si="72"/>
        <v>0</v>
      </c>
      <c r="S195" s="40">
        <f t="shared" si="73"/>
        <v>321.54000000000002</v>
      </c>
    </row>
    <row r="196" spans="1:20" s="1" customFormat="1" ht="32.1" customHeight="1" x14ac:dyDescent="0.25">
      <c r="A196" s="178" t="s">
        <v>209</v>
      </c>
      <c r="B196" s="18" t="s">
        <v>325</v>
      </c>
      <c r="C196" s="47">
        <f t="shared" si="75"/>
        <v>105.82</v>
      </c>
      <c r="D196" s="48">
        <f t="shared" si="74"/>
        <v>27.37</v>
      </c>
      <c r="E196" s="49">
        <f t="shared" si="74"/>
        <v>55.63</v>
      </c>
      <c r="F196" s="49">
        <f t="shared" si="74"/>
        <v>0</v>
      </c>
      <c r="G196" s="50">
        <f t="shared" si="74"/>
        <v>0</v>
      </c>
      <c r="H196" s="40">
        <f t="shared" si="63"/>
        <v>83</v>
      </c>
      <c r="I196" s="48">
        <f t="shared" si="70"/>
        <v>0</v>
      </c>
      <c r="J196" s="49">
        <f t="shared" si="70"/>
        <v>0</v>
      </c>
      <c r="K196" s="49">
        <f t="shared" si="70"/>
        <v>0</v>
      </c>
      <c r="L196" s="50">
        <f t="shared" si="70"/>
        <v>0</v>
      </c>
      <c r="M196" s="40">
        <f t="shared" si="64"/>
        <v>0</v>
      </c>
      <c r="N196" s="48">
        <f t="shared" si="71"/>
        <v>0</v>
      </c>
      <c r="O196" s="49">
        <f t="shared" si="71"/>
        <v>0</v>
      </c>
      <c r="P196" s="49">
        <f t="shared" si="71"/>
        <v>0</v>
      </c>
      <c r="Q196" s="39">
        <f t="shared" si="71"/>
        <v>0</v>
      </c>
      <c r="R196" s="40">
        <f t="shared" si="72"/>
        <v>0</v>
      </c>
      <c r="S196" s="40">
        <f t="shared" si="73"/>
        <v>83</v>
      </c>
      <c r="T196" s="2"/>
    </row>
    <row r="197" spans="1:20" s="1" customFormat="1" ht="32.1" customHeight="1" x14ac:dyDescent="0.25">
      <c r="A197" s="178" t="s">
        <v>210</v>
      </c>
      <c r="B197" s="18" t="s">
        <v>356</v>
      </c>
      <c r="C197" s="47">
        <f t="shared" si="75"/>
        <v>0</v>
      </c>
      <c r="D197" s="48">
        <f t="shared" si="74"/>
        <v>0</v>
      </c>
      <c r="E197" s="49">
        <f t="shared" si="74"/>
        <v>0</v>
      </c>
      <c r="F197" s="49">
        <f t="shared" si="74"/>
        <v>23.23</v>
      </c>
      <c r="G197" s="50">
        <f t="shared" si="74"/>
        <v>0</v>
      </c>
      <c r="H197" s="40">
        <f t="shared" si="63"/>
        <v>23.23</v>
      </c>
      <c r="I197" s="48">
        <f t="shared" si="70"/>
        <v>0</v>
      </c>
      <c r="J197" s="49">
        <f t="shared" si="70"/>
        <v>0</v>
      </c>
      <c r="K197" s="49">
        <f t="shared" si="70"/>
        <v>0</v>
      </c>
      <c r="L197" s="50">
        <f t="shared" si="70"/>
        <v>0</v>
      </c>
      <c r="M197" s="40">
        <f t="shared" si="64"/>
        <v>0</v>
      </c>
      <c r="N197" s="48">
        <f t="shared" si="71"/>
        <v>0</v>
      </c>
      <c r="O197" s="49">
        <f t="shared" si="71"/>
        <v>0</v>
      </c>
      <c r="P197" s="49">
        <f t="shared" si="71"/>
        <v>0</v>
      </c>
      <c r="Q197" s="39">
        <f t="shared" si="71"/>
        <v>0</v>
      </c>
      <c r="R197" s="40">
        <f t="shared" si="72"/>
        <v>0</v>
      </c>
      <c r="S197" s="40">
        <f t="shared" si="73"/>
        <v>23.23</v>
      </c>
    </row>
    <row r="198" spans="1:20" s="15" customFormat="1" ht="55.5" customHeight="1" x14ac:dyDescent="0.25">
      <c r="A198" s="178" t="s">
        <v>211</v>
      </c>
      <c r="B198" s="18" t="s">
        <v>357</v>
      </c>
      <c r="C198" s="47">
        <f t="shared" si="75"/>
        <v>0</v>
      </c>
      <c r="D198" s="48">
        <f t="shared" si="74"/>
        <v>0</v>
      </c>
      <c r="E198" s="49">
        <f t="shared" si="74"/>
        <v>0</v>
      </c>
      <c r="F198" s="49">
        <f t="shared" si="74"/>
        <v>0</v>
      </c>
      <c r="G198" s="50">
        <f t="shared" si="74"/>
        <v>0</v>
      </c>
      <c r="H198" s="40">
        <f t="shared" si="63"/>
        <v>0</v>
      </c>
      <c r="I198" s="48">
        <f t="shared" si="70"/>
        <v>20</v>
      </c>
      <c r="J198" s="49">
        <f t="shared" si="70"/>
        <v>30</v>
      </c>
      <c r="K198" s="49">
        <f t="shared" si="70"/>
        <v>30</v>
      </c>
      <c r="L198" s="50">
        <f t="shared" si="70"/>
        <v>56.22</v>
      </c>
      <c r="M198" s="40">
        <f t="shared" si="64"/>
        <v>136.22</v>
      </c>
      <c r="N198" s="48">
        <f t="shared" si="71"/>
        <v>0</v>
      </c>
      <c r="O198" s="49">
        <f t="shared" si="71"/>
        <v>0</v>
      </c>
      <c r="P198" s="49">
        <f t="shared" si="71"/>
        <v>0</v>
      </c>
      <c r="Q198" s="39">
        <f t="shared" si="71"/>
        <v>0</v>
      </c>
      <c r="R198" s="40">
        <f t="shared" si="72"/>
        <v>0</v>
      </c>
      <c r="S198" s="55">
        <f t="shared" si="73"/>
        <v>136.22</v>
      </c>
    </row>
    <row r="199" spans="1:20" s="1" customFormat="1" ht="32.1" customHeight="1" x14ac:dyDescent="0.25">
      <c r="A199" s="178" t="s">
        <v>212</v>
      </c>
      <c r="B199" s="18" t="s">
        <v>383</v>
      </c>
      <c r="C199" s="47">
        <f t="shared" si="75"/>
        <v>0</v>
      </c>
      <c r="D199" s="48">
        <f t="shared" si="74"/>
        <v>0</v>
      </c>
      <c r="E199" s="49">
        <f t="shared" si="74"/>
        <v>0</v>
      </c>
      <c r="F199" s="49">
        <f t="shared" si="74"/>
        <v>0</v>
      </c>
      <c r="G199" s="50">
        <f t="shared" si="74"/>
        <v>0</v>
      </c>
      <c r="H199" s="40">
        <f t="shared" si="63"/>
        <v>0</v>
      </c>
      <c r="I199" s="48">
        <f t="shared" si="70"/>
        <v>0</v>
      </c>
      <c r="J199" s="49">
        <f t="shared" si="70"/>
        <v>0</v>
      </c>
      <c r="K199" s="49">
        <f t="shared" si="70"/>
        <v>18.25</v>
      </c>
      <c r="L199" s="50">
        <f t="shared" si="70"/>
        <v>20</v>
      </c>
      <c r="M199" s="40">
        <f t="shared" si="64"/>
        <v>38.25</v>
      </c>
      <c r="N199" s="48">
        <f t="shared" si="71"/>
        <v>0</v>
      </c>
      <c r="O199" s="49">
        <f t="shared" si="71"/>
        <v>0</v>
      </c>
      <c r="P199" s="49">
        <f t="shared" si="71"/>
        <v>0</v>
      </c>
      <c r="Q199" s="39">
        <f t="shared" si="71"/>
        <v>0</v>
      </c>
      <c r="R199" s="40">
        <f t="shared" si="72"/>
        <v>0</v>
      </c>
      <c r="S199" s="40">
        <f t="shared" si="73"/>
        <v>38.25</v>
      </c>
    </row>
    <row r="200" spans="1:20" s="1" customFormat="1" ht="32.1" customHeight="1" x14ac:dyDescent="0.25">
      <c r="A200" s="178" t="s">
        <v>213</v>
      </c>
      <c r="B200" s="18" t="s">
        <v>342</v>
      </c>
      <c r="C200" s="47">
        <f t="shared" si="75"/>
        <v>0</v>
      </c>
      <c r="D200" s="48">
        <f t="shared" si="74"/>
        <v>0</v>
      </c>
      <c r="E200" s="49">
        <f t="shared" si="74"/>
        <v>0</v>
      </c>
      <c r="F200" s="49">
        <f t="shared" si="74"/>
        <v>18.940000000000001</v>
      </c>
      <c r="G200" s="50">
        <f t="shared" si="74"/>
        <v>0</v>
      </c>
      <c r="H200" s="40">
        <f t="shared" si="63"/>
        <v>18.940000000000001</v>
      </c>
      <c r="I200" s="48">
        <f t="shared" si="70"/>
        <v>0</v>
      </c>
      <c r="J200" s="49">
        <f t="shared" si="70"/>
        <v>0</v>
      </c>
      <c r="K200" s="49">
        <f t="shared" si="70"/>
        <v>0</v>
      </c>
      <c r="L200" s="50">
        <f t="shared" si="70"/>
        <v>0</v>
      </c>
      <c r="M200" s="40">
        <f t="shared" si="64"/>
        <v>0</v>
      </c>
      <c r="N200" s="48">
        <f t="shared" si="71"/>
        <v>0</v>
      </c>
      <c r="O200" s="49">
        <f t="shared" si="71"/>
        <v>0</v>
      </c>
      <c r="P200" s="49">
        <f t="shared" si="71"/>
        <v>0</v>
      </c>
      <c r="Q200" s="39">
        <f t="shared" si="71"/>
        <v>0</v>
      </c>
      <c r="R200" s="40">
        <f t="shared" si="72"/>
        <v>0</v>
      </c>
      <c r="S200" s="40">
        <f t="shared" si="73"/>
        <v>18.940000000000001</v>
      </c>
    </row>
    <row r="201" spans="1:20" s="1" customFormat="1" ht="32.1" customHeight="1" x14ac:dyDescent="0.25">
      <c r="A201" s="178" t="s">
        <v>214</v>
      </c>
      <c r="B201" s="18" t="s">
        <v>304</v>
      </c>
      <c r="C201" s="47">
        <v>0.89041000000000003</v>
      </c>
      <c r="D201" s="48">
        <v>0</v>
      </c>
      <c r="E201" s="49">
        <v>0</v>
      </c>
      <c r="F201" s="49">
        <v>0</v>
      </c>
      <c r="G201" s="50">
        <v>0</v>
      </c>
      <c r="H201" s="40">
        <f t="shared" si="63"/>
        <v>0</v>
      </c>
      <c r="I201" s="48">
        <v>0</v>
      </c>
      <c r="J201" s="49">
        <v>0</v>
      </c>
      <c r="K201" s="49">
        <v>0</v>
      </c>
      <c r="L201" s="50">
        <v>0</v>
      </c>
      <c r="M201" s="40">
        <f t="shared" si="64"/>
        <v>0</v>
      </c>
      <c r="N201" s="48">
        <v>0</v>
      </c>
      <c r="O201" s="49">
        <v>0</v>
      </c>
      <c r="P201" s="49">
        <v>0</v>
      </c>
      <c r="Q201" s="39">
        <v>0</v>
      </c>
      <c r="R201" s="40">
        <f t="shared" si="72"/>
        <v>0</v>
      </c>
      <c r="S201" s="40">
        <f t="shared" si="73"/>
        <v>0</v>
      </c>
    </row>
    <row r="202" spans="1:20" s="1" customFormat="1" ht="32.1" customHeight="1" x14ac:dyDescent="0.25">
      <c r="A202" s="178" t="s">
        <v>215</v>
      </c>
      <c r="B202" s="18" t="s">
        <v>65</v>
      </c>
      <c r="C202" s="47">
        <f t="shared" ref="C202:G206" si="76">+C59</f>
        <v>81.56</v>
      </c>
      <c r="D202" s="48">
        <f t="shared" si="76"/>
        <v>0</v>
      </c>
      <c r="E202" s="49">
        <f t="shared" si="76"/>
        <v>0</v>
      </c>
      <c r="F202" s="49">
        <f t="shared" si="76"/>
        <v>0</v>
      </c>
      <c r="G202" s="50">
        <f t="shared" si="76"/>
        <v>0</v>
      </c>
      <c r="H202" s="40">
        <f t="shared" si="63"/>
        <v>0</v>
      </c>
      <c r="I202" s="48">
        <f t="shared" ref="I202:L206" si="77">+I59</f>
        <v>0</v>
      </c>
      <c r="J202" s="49">
        <f t="shared" si="77"/>
        <v>0</v>
      </c>
      <c r="K202" s="49">
        <f t="shared" si="77"/>
        <v>0</v>
      </c>
      <c r="L202" s="50">
        <f t="shared" si="77"/>
        <v>0</v>
      </c>
      <c r="M202" s="40">
        <f t="shared" si="64"/>
        <v>0</v>
      </c>
      <c r="N202" s="48">
        <f t="shared" ref="N202:Q206" si="78">+N59</f>
        <v>0</v>
      </c>
      <c r="O202" s="49">
        <f t="shared" si="78"/>
        <v>0</v>
      </c>
      <c r="P202" s="49">
        <f t="shared" si="78"/>
        <v>0</v>
      </c>
      <c r="Q202" s="39">
        <f t="shared" si="78"/>
        <v>0</v>
      </c>
      <c r="R202" s="40">
        <f t="shared" si="72"/>
        <v>0</v>
      </c>
      <c r="S202" s="40">
        <f t="shared" si="73"/>
        <v>0</v>
      </c>
    </row>
    <row r="203" spans="1:20" s="1" customFormat="1" ht="32.1" customHeight="1" x14ac:dyDescent="0.25">
      <c r="A203" s="178" t="s">
        <v>216</v>
      </c>
      <c r="B203" s="18" t="s">
        <v>67</v>
      </c>
      <c r="C203" s="47">
        <f t="shared" si="76"/>
        <v>47.56</v>
      </c>
      <c r="D203" s="48">
        <f t="shared" si="76"/>
        <v>0</v>
      </c>
      <c r="E203" s="49">
        <f t="shared" si="76"/>
        <v>0</v>
      </c>
      <c r="F203" s="49">
        <f t="shared" si="76"/>
        <v>0</v>
      </c>
      <c r="G203" s="50">
        <f t="shared" si="76"/>
        <v>0</v>
      </c>
      <c r="H203" s="40">
        <f t="shared" si="63"/>
        <v>0</v>
      </c>
      <c r="I203" s="48">
        <f t="shared" si="77"/>
        <v>0</v>
      </c>
      <c r="J203" s="49">
        <f t="shared" si="77"/>
        <v>0</v>
      </c>
      <c r="K203" s="49">
        <f t="shared" si="77"/>
        <v>0</v>
      </c>
      <c r="L203" s="50">
        <f t="shared" si="77"/>
        <v>0</v>
      </c>
      <c r="M203" s="40">
        <f t="shared" si="64"/>
        <v>0</v>
      </c>
      <c r="N203" s="48">
        <f t="shared" si="78"/>
        <v>0</v>
      </c>
      <c r="O203" s="49">
        <f t="shared" si="78"/>
        <v>0</v>
      </c>
      <c r="P203" s="49">
        <f t="shared" si="78"/>
        <v>0</v>
      </c>
      <c r="Q203" s="39">
        <f t="shared" si="78"/>
        <v>0</v>
      </c>
      <c r="R203" s="40">
        <f t="shared" si="72"/>
        <v>0</v>
      </c>
      <c r="S203" s="40">
        <f t="shared" si="73"/>
        <v>0</v>
      </c>
    </row>
    <row r="204" spans="1:20" s="1" customFormat="1" ht="32.1" customHeight="1" x14ac:dyDescent="0.25">
      <c r="A204" s="178" t="s">
        <v>217</v>
      </c>
      <c r="B204" s="18" t="s">
        <v>360</v>
      </c>
      <c r="C204" s="47">
        <f t="shared" si="76"/>
        <v>14.45</v>
      </c>
      <c r="D204" s="48">
        <f t="shared" si="76"/>
        <v>0</v>
      </c>
      <c r="E204" s="49">
        <f t="shared" si="76"/>
        <v>0</v>
      </c>
      <c r="F204" s="49">
        <f t="shared" si="76"/>
        <v>0</v>
      </c>
      <c r="G204" s="50">
        <f t="shared" si="76"/>
        <v>0</v>
      </c>
      <c r="H204" s="40">
        <f t="shared" si="63"/>
        <v>0</v>
      </c>
      <c r="I204" s="48">
        <f t="shared" si="77"/>
        <v>0</v>
      </c>
      <c r="J204" s="49">
        <f t="shared" si="77"/>
        <v>0</v>
      </c>
      <c r="K204" s="49">
        <f t="shared" si="77"/>
        <v>0</v>
      </c>
      <c r="L204" s="50">
        <f t="shared" si="77"/>
        <v>0</v>
      </c>
      <c r="M204" s="40">
        <f t="shared" si="64"/>
        <v>0</v>
      </c>
      <c r="N204" s="48">
        <f t="shared" si="78"/>
        <v>0</v>
      </c>
      <c r="O204" s="49">
        <f t="shared" si="78"/>
        <v>0</v>
      </c>
      <c r="P204" s="49">
        <f t="shared" si="78"/>
        <v>0</v>
      </c>
      <c r="Q204" s="39">
        <f t="shared" si="78"/>
        <v>0</v>
      </c>
      <c r="R204" s="40">
        <f t="shared" si="72"/>
        <v>0</v>
      </c>
      <c r="S204" s="40">
        <f t="shared" si="73"/>
        <v>0</v>
      </c>
    </row>
    <row r="205" spans="1:20" s="1" customFormat="1" ht="32.1" customHeight="1" x14ac:dyDescent="0.25">
      <c r="A205" s="178" t="s">
        <v>218</v>
      </c>
      <c r="B205" s="18" t="s">
        <v>70</v>
      </c>
      <c r="C205" s="47">
        <f t="shared" si="76"/>
        <v>11.9</v>
      </c>
      <c r="D205" s="48">
        <f t="shared" si="76"/>
        <v>0</v>
      </c>
      <c r="E205" s="49">
        <f t="shared" si="76"/>
        <v>0</v>
      </c>
      <c r="F205" s="49">
        <f t="shared" si="76"/>
        <v>0</v>
      </c>
      <c r="G205" s="50">
        <f t="shared" si="76"/>
        <v>0</v>
      </c>
      <c r="H205" s="40">
        <f t="shared" si="63"/>
        <v>0</v>
      </c>
      <c r="I205" s="48">
        <f t="shared" si="77"/>
        <v>0</v>
      </c>
      <c r="J205" s="49">
        <f t="shared" si="77"/>
        <v>0</v>
      </c>
      <c r="K205" s="49">
        <f t="shared" si="77"/>
        <v>0</v>
      </c>
      <c r="L205" s="50">
        <f t="shared" si="77"/>
        <v>0</v>
      </c>
      <c r="M205" s="40">
        <f t="shared" si="64"/>
        <v>0</v>
      </c>
      <c r="N205" s="48">
        <f t="shared" si="78"/>
        <v>0</v>
      </c>
      <c r="O205" s="49">
        <f t="shared" si="78"/>
        <v>0</v>
      </c>
      <c r="P205" s="49">
        <f t="shared" si="78"/>
        <v>0</v>
      </c>
      <c r="Q205" s="39">
        <f t="shared" si="78"/>
        <v>0</v>
      </c>
      <c r="R205" s="40">
        <f t="shared" si="72"/>
        <v>0</v>
      </c>
      <c r="S205" s="40">
        <f t="shared" si="73"/>
        <v>0</v>
      </c>
    </row>
    <row r="206" spans="1:20" s="1" customFormat="1" ht="32.1" customHeight="1" x14ac:dyDescent="0.25">
      <c r="A206" s="178" t="s">
        <v>219</v>
      </c>
      <c r="B206" s="18" t="s">
        <v>327</v>
      </c>
      <c r="C206" s="47">
        <f t="shared" si="76"/>
        <v>0</v>
      </c>
      <c r="D206" s="48">
        <f t="shared" si="76"/>
        <v>10</v>
      </c>
      <c r="E206" s="49">
        <f t="shared" si="76"/>
        <v>10</v>
      </c>
      <c r="F206" s="49">
        <f t="shared" si="76"/>
        <v>40</v>
      </c>
      <c r="G206" s="50">
        <f t="shared" si="76"/>
        <v>13.5</v>
      </c>
      <c r="H206" s="40">
        <f t="shared" si="63"/>
        <v>73.5</v>
      </c>
      <c r="I206" s="48">
        <f t="shared" si="77"/>
        <v>0</v>
      </c>
      <c r="J206" s="49">
        <f t="shared" si="77"/>
        <v>0</v>
      </c>
      <c r="K206" s="49">
        <f t="shared" si="77"/>
        <v>0</v>
      </c>
      <c r="L206" s="50">
        <f t="shared" si="77"/>
        <v>0</v>
      </c>
      <c r="M206" s="40">
        <f t="shared" si="64"/>
        <v>0</v>
      </c>
      <c r="N206" s="48">
        <f t="shared" si="78"/>
        <v>0</v>
      </c>
      <c r="O206" s="49">
        <f t="shared" si="78"/>
        <v>0</v>
      </c>
      <c r="P206" s="49">
        <f t="shared" si="78"/>
        <v>0</v>
      </c>
      <c r="Q206" s="39">
        <f t="shared" si="78"/>
        <v>0</v>
      </c>
      <c r="R206" s="40">
        <f t="shared" si="72"/>
        <v>0</v>
      </c>
      <c r="S206" s="40">
        <f t="shared" si="73"/>
        <v>73.5</v>
      </c>
    </row>
    <row r="207" spans="1:20" s="1" customFormat="1" ht="32.1" customHeight="1" x14ac:dyDescent="0.25">
      <c r="A207" s="178" t="s">
        <v>220</v>
      </c>
      <c r="B207" s="18" t="s">
        <v>359</v>
      </c>
      <c r="C207" s="47">
        <f>+C57</f>
        <v>0</v>
      </c>
      <c r="D207" s="48">
        <f>+D57</f>
        <v>0</v>
      </c>
      <c r="E207" s="49">
        <f>+E57</f>
        <v>0</v>
      </c>
      <c r="F207" s="49">
        <f>+F57</f>
        <v>0</v>
      </c>
      <c r="G207" s="50">
        <f>+G57</f>
        <v>0</v>
      </c>
      <c r="H207" s="40">
        <f t="shared" si="63"/>
        <v>0</v>
      </c>
      <c r="I207" s="48">
        <f>+I57</f>
        <v>0</v>
      </c>
      <c r="J207" s="49">
        <f>+J57</f>
        <v>0</v>
      </c>
      <c r="K207" s="49">
        <f>+K57</f>
        <v>5</v>
      </c>
      <c r="L207" s="50">
        <f>+L57</f>
        <v>5</v>
      </c>
      <c r="M207" s="40">
        <f t="shared" si="64"/>
        <v>10</v>
      </c>
      <c r="N207" s="51">
        <f>+N57</f>
        <v>5</v>
      </c>
      <c r="O207" s="49">
        <f>+O57</f>
        <v>5</v>
      </c>
      <c r="P207" s="49">
        <f>+P57</f>
        <v>10</v>
      </c>
      <c r="Q207" s="52">
        <f>+Q57</f>
        <v>10</v>
      </c>
      <c r="R207" s="40">
        <f t="shared" si="72"/>
        <v>30</v>
      </c>
      <c r="S207" s="40">
        <f t="shared" si="73"/>
        <v>40</v>
      </c>
    </row>
    <row r="208" spans="1:20" s="1" customFormat="1" ht="32.1" customHeight="1" x14ac:dyDescent="0.25">
      <c r="A208" s="178" t="s">
        <v>221</v>
      </c>
      <c r="B208" s="18" t="s">
        <v>311</v>
      </c>
      <c r="C208" s="47">
        <f t="shared" ref="C208:G213" si="79">+C64</f>
        <v>0</v>
      </c>
      <c r="D208" s="48">
        <f t="shared" si="79"/>
        <v>0</v>
      </c>
      <c r="E208" s="49">
        <f t="shared" si="79"/>
        <v>34.380000000000003</v>
      </c>
      <c r="F208" s="49">
        <f t="shared" si="79"/>
        <v>0</v>
      </c>
      <c r="G208" s="50">
        <f t="shared" si="79"/>
        <v>0</v>
      </c>
      <c r="H208" s="40">
        <f t="shared" si="63"/>
        <v>34.380000000000003</v>
      </c>
      <c r="I208" s="48">
        <f t="shared" ref="I208:L213" si="80">+I64</f>
        <v>0</v>
      </c>
      <c r="J208" s="49">
        <f t="shared" si="80"/>
        <v>0</v>
      </c>
      <c r="K208" s="49">
        <f t="shared" si="80"/>
        <v>0</v>
      </c>
      <c r="L208" s="50">
        <f t="shared" si="80"/>
        <v>0</v>
      </c>
      <c r="M208" s="40">
        <f t="shared" si="64"/>
        <v>0</v>
      </c>
      <c r="N208" s="47">
        <f t="shared" ref="N208:Q213" si="81">+N64</f>
        <v>0</v>
      </c>
      <c r="O208" s="47">
        <f t="shared" si="81"/>
        <v>0</v>
      </c>
      <c r="P208" s="47">
        <f t="shared" si="81"/>
        <v>0</v>
      </c>
      <c r="Q208" s="47">
        <f t="shared" si="81"/>
        <v>0</v>
      </c>
      <c r="R208" s="40">
        <f t="shared" si="72"/>
        <v>0</v>
      </c>
      <c r="S208" s="40">
        <f t="shared" si="73"/>
        <v>34.380000000000003</v>
      </c>
    </row>
    <row r="209" spans="1:19" s="1" customFormat="1" ht="32.1" customHeight="1" x14ac:dyDescent="0.25">
      <c r="A209" s="178" t="s">
        <v>222</v>
      </c>
      <c r="B209" s="18" t="s">
        <v>584</v>
      </c>
      <c r="C209" s="47">
        <f t="shared" si="79"/>
        <v>0</v>
      </c>
      <c r="D209" s="48">
        <f t="shared" si="79"/>
        <v>0</v>
      </c>
      <c r="E209" s="49">
        <f t="shared" si="79"/>
        <v>0</v>
      </c>
      <c r="F209" s="49">
        <f t="shared" si="79"/>
        <v>10</v>
      </c>
      <c r="G209" s="50">
        <f t="shared" si="79"/>
        <v>13.29</v>
      </c>
      <c r="H209" s="40">
        <f t="shared" si="63"/>
        <v>23.29</v>
      </c>
      <c r="I209" s="48">
        <f t="shared" si="80"/>
        <v>0</v>
      </c>
      <c r="J209" s="49">
        <f t="shared" si="80"/>
        <v>0</v>
      </c>
      <c r="K209" s="49">
        <f t="shared" si="80"/>
        <v>0</v>
      </c>
      <c r="L209" s="50">
        <f t="shared" si="80"/>
        <v>0</v>
      </c>
      <c r="M209" s="40">
        <f t="shared" si="64"/>
        <v>0</v>
      </c>
      <c r="N209" s="48">
        <f t="shared" si="81"/>
        <v>0</v>
      </c>
      <c r="O209" s="49">
        <f t="shared" si="81"/>
        <v>0</v>
      </c>
      <c r="P209" s="49">
        <f t="shared" si="81"/>
        <v>0</v>
      </c>
      <c r="Q209" s="39">
        <f t="shared" si="81"/>
        <v>0</v>
      </c>
      <c r="R209" s="40">
        <f t="shared" si="72"/>
        <v>0</v>
      </c>
      <c r="S209" s="40">
        <f t="shared" si="73"/>
        <v>23.29</v>
      </c>
    </row>
    <row r="210" spans="1:19" s="1" customFormat="1" ht="46.5" customHeight="1" x14ac:dyDescent="0.25">
      <c r="A210" s="178" t="s">
        <v>223</v>
      </c>
      <c r="B210" s="18" t="s">
        <v>585</v>
      </c>
      <c r="C210" s="47">
        <f t="shared" si="79"/>
        <v>0</v>
      </c>
      <c r="D210" s="48">
        <f t="shared" si="79"/>
        <v>0</v>
      </c>
      <c r="E210" s="49">
        <f t="shared" si="79"/>
        <v>5</v>
      </c>
      <c r="F210" s="49">
        <f t="shared" si="79"/>
        <v>50.5</v>
      </c>
      <c r="G210" s="50">
        <f t="shared" si="79"/>
        <v>0</v>
      </c>
      <c r="H210" s="40">
        <f t="shared" si="63"/>
        <v>55.5</v>
      </c>
      <c r="I210" s="48">
        <f t="shared" si="80"/>
        <v>0</v>
      </c>
      <c r="J210" s="49">
        <f t="shared" si="80"/>
        <v>0</v>
      </c>
      <c r="K210" s="49">
        <f t="shared" si="80"/>
        <v>0</v>
      </c>
      <c r="L210" s="50">
        <f t="shared" si="80"/>
        <v>0</v>
      </c>
      <c r="M210" s="40">
        <f t="shared" si="64"/>
        <v>0</v>
      </c>
      <c r="N210" s="48">
        <f t="shared" si="81"/>
        <v>0</v>
      </c>
      <c r="O210" s="49">
        <f t="shared" si="81"/>
        <v>0</v>
      </c>
      <c r="P210" s="49">
        <f t="shared" si="81"/>
        <v>0</v>
      </c>
      <c r="Q210" s="39">
        <f t="shared" si="81"/>
        <v>0</v>
      </c>
      <c r="R210" s="40">
        <f t="shared" si="72"/>
        <v>0</v>
      </c>
      <c r="S210" s="40">
        <f t="shared" si="73"/>
        <v>55.5</v>
      </c>
    </row>
    <row r="211" spans="1:19" s="1" customFormat="1" ht="42" customHeight="1" x14ac:dyDescent="0.25">
      <c r="A211" s="178" t="s">
        <v>224</v>
      </c>
      <c r="B211" s="18" t="s">
        <v>405</v>
      </c>
      <c r="C211" s="47">
        <f t="shared" si="79"/>
        <v>1.07</v>
      </c>
      <c r="D211" s="48">
        <f t="shared" si="79"/>
        <v>0</v>
      </c>
      <c r="E211" s="49">
        <f t="shared" si="79"/>
        <v>0</v>
      </c>
      <c r="F211" s="49">
        <f t="shared" si="79"/>
        <v>0</v>
      </c>
      <c r="G211" s="50">
        <f t="shared" si="79"/>
        <v>0</v>
      </c>
      <c r="H211" s="40">
        <f t="shared" si="63"/>
        <v>0</v>
      </c>
      <c r="I211" s="48">
        <f t="shared" si="80"/>
        <v>0</v>
      </c>
      <c r="J211" s="49">
        <f t="shared" si="80"/>
        <v>0</v>
      </c>
      <c r="K211" s="49">
        <f t="shared" si="80"/>
        <v>0</v>
      </c>
      <c r="L211" s="50">
        <f t="shared" si="80"/>
        <v>0</v>
      </c>
      <c r="M211" s="40">
        <f t="shared" si="64"/>
        <v>0</v>
      </c>
      <c r="N211" s="48">
        <f t="shared" si="81"/>
        <v>0</v>
      </c>
      <c r="O211" s="49">
        <f t="shared" si="81"/>
        <v>0</v>
      </c>
      <c r="P211" s="49">
        <f t="shared" si="81"/>
        <v>0</v>
      </c>
      <c r="Q211" s="39">
        <f t="shared" si="81"/>
        <v>0</v>
      </c>
      <c r="R211" s="40">
        <f t="shared" si="72"/>
        <v>0</v>
      </c>
      <c r="S211" s="40">
        <f t="shared" si="73"/>
        <v>0</v>
      </c>
    </row>
    <row r="212" spans="1:19" s="1" customFormat="1" ht="32.1" customHeight="1" x14ac:dyDescent="0.25">
      <c r="A212" s="178" t="s">
        <v>225</v>
      </c>
      <c r="B212" s="18" t="s">
        <v>439</v>
      </c>
      <c r="C212" s="47">
        <f t="shared" si="79"/>
        <v>0</v>
      </c>
      <c r="D212" s="48">
        <f t="shared" si="79"/>
        <v>0</v>
      </c>
      <c r="E212" s="49">
        <f t="shared" si="79"/>
        <v>0</v>
      </c>
      <c r="F212" s="49">
        <f t="shared" si="79"/>
        <v>9.8000000000000007</v>
      </c>
      <c r="G212" s="50">
        <f t="shared" si="79"/>
        <v>0</v>
      </c>
      <c r="H212" s="40">
        <f t="shared" si="63"/>
        <v>9.8000000000000007</v>
      </c>
      <c r="I212" s="48">
        <f t="shared" si="80"/>
        <v>0</v>
      </c>
      <c r="J212" s="49">
        <f t="shared" si="80"/>
        <v>50</v>
      </c>
      <c r="K212" s="49">
        <f t="shared" si="80"/>
        <v>50</v>
      </c>
      <c r="L212" s="50">
        <f t="shared" si="80"/>
        <v>50</v>
      </c>
      <c r="M212" s="40">
        <f t="shared" si="64"/>
        <v>150</v>
      </c>
      <c r="N212" s="48">
        <f t="shared" si="81"/>
        <v>30</v>
      </c>
      <c r="O212" s="49">
        <f t="shared" si="81"/>
        <v>30</v>
      </c>
      <c r="P212" s="49">
        <f t="shared" si="81"/>
        <v>30</v>
      </c>
      <c r="Q212" s="39">
        <f t="shared" si="81"/>
        <v>60</v>
      </c>
      <c r="R212" s="40">
        <f t="shared" si="72"/>
        <v>150</v>
      </c>
      <c r="S212" s="40">
        <f t="shared" si="73"/>
        <v>309.8</v>
      </c>
    </row>
    <row r="213" spans="1:19" s="1" customFormat="1" ht="32.1" customHeight="1" x14ac:dyDescent="0.25">
      <c r="A213" s="178" t="s">
        <v>226</v>
      </c>
      <c r="B213" s="18" t="s">
        <v>406</v>
      </c>
      <c r="C213" s="47">
        <f t="shared" si="79"/>
        <v>0</v>
      </c>
      <c r="D213" s="48">
        <f t="shared" si="79"/>
        <v>0</v>
      </c>
      <c r="E213" s="49">
        <f t="shared" si="79"/>
        <v>0</v>
      </c>
      <c r="F213" s="49">
        <f t="shared" si="79"/>
        <v>0</v>
      </c>
      <c r="G213" s="50">
        <f t="shared" si="79"/>
        <v>0</v>
      </c>
      <c r="H213" s="40">
        <f t="shared" si="63"/>
        <v>0</v>
      </c>
      <c r="I213" s="48">
        <f t="shared" si="80"/>
        <v>25</v>
      </c>
      <c r="J213" s="49">
        <f t="shared" si="80"/>
        <v>25</v>
      </c>
      <c r="K213" s="49">
        <f t="shared" si="80"/>
        <v>60</v>
      </c>
      <c r="L213" s="50">
        <f t="shared" si="80"/>
        <v>60</v>
      </c>
      <c r="M213" s="40">
        <f t="shared" si="64"/>
        <v>170</v>
      </c>
      <c r="N213" s="48">
        <f t="shared" si="81"/>
        <v>25</v>
      </c>
      <c r="O213" s="49">
        <f t="shared" si="81"/>
        <v>25</v>
      </c>
      <c r="P213" s="49">
        <f t="shared" si="81"/>
        <v>0</v>
      </c>
      <c r="Q213" s="39">
        <f t="shared" si="81"/>
        <v>0</v>
      </c>
      <c r="R213" s="40">
        <f t="shared" si="72"/>
        <v>50</v>
      </c>
      <c r="S213" s="40">
        <f t="shared" si="73"/>
        <v>220</v>
      </c>
    </row>
    <row r="214" spans="1:19" s="1" customFormat="1" ht="43.5" customHeight="1" x14ac:dyDescent="0.25">
      <c r="A214" s="178" t="s">
        <v>227</v>
      </c>
      <c r="B214" s="22" t="s">
        <v>336</v>
      </c>
      <c r="C214" s="47">
        <f>+C159</f>
        <v>0</v>
      </c>
      <c r="D214" s="48">
        <f>+D159</f>
        <v>0</v>
      </c>
      <c r="E214" s="49">
        <f>+E159</f>
        <v>0</v>
      </c>
      <c r="F214" s="49">
        <f>+F159</f>
        <v>33.67</v>
      </c>
      <c r="G214" s="50">
        <f>+G159</f>
        <v>0</v>
      </c>
      <c r="H214" s="40">
        <f t="shared" si="63"/>
        <v>33.67</v>
      </c>
      <c r="I214" s="48">
        <f>+I159</f>
        <v>5</v>
      </c>
      <c r="J214" s="49">
        <f>+J159</f>
        <v>5</v>
      </c>
      <c r="K214" s="49">
        <f>+K159</f>
        <v>10</v>
      </c>
      <c r="L214" s="50">
        <f>+L159</f>
        <v>10</v>
      </c>
      <c r="M214" s="40">
        <f t="shared" si="64"/>
        <v>30</v>
      </c>
      <c r="N214" s="48">
        <f>+N159</f>
        <v>5</v>
      </c>
      <c r="O214" s="49">
        <f>+O159</f>
        <v>5</v>
      </c>
      <c r="P214" s="49">
        <f>+P159</f>
        <v>10</v>
      </c>
      <c r="Q214" s="39">
        <f>+Q159</f>
        <v>10</v>
      </c>
      <c r="R214" s="40">
        <f t="shared" si="72"/>
        <v>30</v>
      </c>
      <c r="S214" s="40">
        <f t="shared" si="73"/>
        <v>93.67</v>
      </c>
    </row>
    <row r="215" spans="1:19" s="1" customFormat="1" ht="38.25" customHeight="1" x14ac:dyDescent="0.25">
      <c r="A215" s="178" t="s">
        <v>228</v>
      </c>
      <c r="B215" s="18" t="s">
        <v>504</v>
      </c>
      <c r="C215" s="47">
        <f>+C70</f>
        <v>0</v>
      </c>
      <c r="D215" s="48">
        <f>+D70</f>
        <v>0</v>
      </c>
      <c r="E215" s="49">
        <f>+E70</f>
        <v>0</v>
      </c>
      <c r="F215" s="49">
        <f>+F70</f>
        <v>0</v>
      </c>
      <c r="G215" s="49">
        <f>+G70</f>
        <v>2.5</v>
      </c>
      <c r="H215" s="40">
        <f t="shared" si="63"/>
        <v>2.5</v>
      </c>
      <c r="I215" s="48">
        <f>+I70</f>
        <v>10</v>
      </c>
      <c r="J215" s="49">
        <f>+J70</f>
        <v>10</v>
      </c>
      <c r="K215" s="49">
        <f>+K70</f>
        <v>20</v>
      </c>
      <c r="L215" s="50">
        <f>+L70</f>
        <v>24.02</v>
      </c>
      <c r="M215" s="40">
        <f t="shared" si="64"/>
        <v>64.02</v>
      </c>
      <c r="N215" s="48">
        <f>+N70</f>
        <v>0</v>
      </c>
      <c r="O215" s="49">
        <f>+O70</f>
        <v>0</v>
      </c>
      <c r="P215" s="49">
        <f>+P70</f>
        <v>0</v>
      </c>
      <c r="Q215" s="39">
        <f>+Q70</f>
        <v>0</v>
      </c>
      <c r="R215" s="40">
        <f t="shared" si="72"/>
        <v>0</v>
      </c>
      <c r="S215" s="40">
        <f t="shared" si="73"/>
        <v>66.52</v>
      </c>
    </row>
    <row r="216" spans="1:19" s="1" customFormat="1" ht="45.75" customHeight="1" x14ac:dyDescent="0.25">
      <c r="A216" s="178" t="s">
        <v>508</v>
      </c>
      <c r="B216" s="18" t="s">
        <v>506</v>
      </c>
      <c r="C216" s="47">
        <f>+C71</f>
        <v>0</v>
      </c>
      <c r="D216" s="48">
        <f t="shared" ref="D216:G216" si="82">+D71</f>
        <v>0</v>
      </c>
      <c r="E216" s="49">
        <f t="shared" si="82"/>
        <v>0</v>
      </c>
      <c r="F216" s="49">
        <f t="shared" si="82"/>
        <v>0</v>
      </c>
      <c r="G216" s="50">
        <f t="shared" si="82"/>
        <v>7</v>
      </c>
      <c r="H216" s="40">
        <f t="shared" si="63"/>
        <v>7</v>
      </c>
      <c r="I216" s="48">
        <f t="shared" ref="I216:L216" si="83">+I71</f>
        <v>0</v>
      </c>
      <c r="J216" s="49">
        <f t="shared" si="83"/>
        <v>0</v>
      </c>
      <c r="K216" s="49">
        <f t="shared" si="83"/>
        <v>0</v>
      </c>
      <c r="L216" s="50">
        <f t="shared" si="83"/>
        <v>0</v>
      </c>
      <c r="M216" s="40">
        <f t="shared" si="64"/>
        <v>0</v>
      </c>
      <c r="N216" s="48">
        <f t="shared" ref="N216:Q216" si="84">+N71</f>
        <v>0</v>
      </c>
      <c r="O216" s="49">
        <f t="shared" si="84"/>
        <v>0</v>
      </c>
      <c r="P216" s="49">
        <f t="shared" si="84"/>
        <v>0</v>
      </c>
      <c r="Q216" s="39">
        <f t="shared" si="84"/>
        <v>0</v>
      </c>
      <c r="R216" s="40">
        <f t="shared" si="72"/>
        <v>0</v>
      </c>
      <c r="S216" s="40">
        <f t="shared" si="73"/>
        <v>7</v>
      </c>
    </row>
    <row r="217" spans="1:19" s="1" customFormat="1" ht="42.75" customHeight="1" x14ac:dyDescent="0.25">
      <c r="A217" s="178" t="s">
        <v>229</v>
      </c>
      <c r="B217" s="18" t="s">
        <v>586</v>
      </c>
      <c r="C217" s="47">
        <f>+C74</f>
        <v>0</v>
      </c>
      <c r="D217" s="48">
        <f>+D74</f>
        <v>0</v>
      </c>
      <c r="E217" s="49">
        <f>+E74</f>
        <v>0</v>
      </c>
      <c r="F217" s="49">
        <f>+F74</f>
        <v>0</v>
      </c>
      <c r="G217" s="50">
        <f>+G74</f>
        <v>0</v>
      </c>
      <c r="H217" s="40">
        <f t="shared" si="63"/>
        <v>0</v>
      </c>
      <c r="I217" s="48">
        <f>+I74</f>
        <v>5</v>
      </c>
      <c r="J217" s="49">
        <f>+J74</f>
        <v>5</v>
      </c>
      <c r="K217" s="49">
        <f>+K74</f>
        <v>5</v>
      </c>
      <c r="L217" s="50">
        <f>+L74</f>
        <v>5</v>
      </c>
      <c r="M217" s="40">
        <f t="shared" si="64"/>
        <v>20</v>
      </c>
      <c r="N217" s="48">
        <f>+N74</f>
        <v>0</v>
      </c>
      <c r="O217" s="49">
        <f>+O74</f>
        <v>0</v>
      </c>
      <c r="P217" s="49">
        <f>+P74</f>
        <v>0</v>
      </c>
      <c r="Q217" s="39">
        <f>+Q74</f>
        <v>0</v>
      </c>
      <c r="R217" s="40">
        <f t="shared" si="72"/>
        <v>0</v>
      </c>
      <c r="S217" s="40">
        <f t="shared" si="73"/>
        <v>20</v>
      </c>
    </row>
    <row r="218" spans="1:19" s="1" customFormat="1" ht="32.1" customHeight="1" x14ac:dyDescent="0.25">
      <c r="A218" s="178" t="s">
        <v>230</v>
      </c>
      <c r="B218" s="18" t="s">
        <v>364</v>
      </c>
      <c r="C218" s="47">
        <f t="shared" ref="C218:G219" si="85">+C72</f>
        <v>12.05</v>
      </c>
      <c r="D218" s="48">
        <f t="shared" si="85"/>
        <v>0</v>
      </c>
      <c r="E218" s="49">
        <f t="shared" si="85"/>
        <v>0</v>
      </c>
      <c r="F218" s="49">
        <f t="shared" si="85"/>
        <v>0</v>
      </c>
      <c r="G218" s="50">
        <f t="shared" si="85"/>
        <v>0</v>
      </c>
      <c r="H218" s="40">
        <f t="shared" si="63"/>
        <v>0</v>
      </c>
      <c r="I218" s="48">
        <f t="shared" ref="I218:L219" si="86">+I72</f>
        <v>0</v>
      </c>
      <c r="J218" s="49">
        <f t="shared" si="86"/>
        <v>0</v>
      </c>
      <c r="K218" s="49">
        <f t="shared" si="86"/>
        <v>0</v>
      </c>
      <c r="L218" s="50">
        <f t="shared" si="86"/>
        <v>0</v>
      </c>
      <c r="M218" s="40">
        <f t="shared" si="64"/>
        <v>0</v>
      </c>
      <c r="N218" s="48">
        <f t="shared" ref="N218:Q219" si="87">+N72</f>
        <v>0</v>
      </c>
      <c r="O218" s="49">
        <f t="shared" si="87"/>
        <v>0</v>
      </c>
      <c r="P218" s="49">
        <f t="shared" si="87"/>
        <v>0</v>
      </c>
      <c r="Q218" s="39">
        <f t="shared" si="87"/>
        <v>0</v>
      </c>
      <c r="R218" s="40">
        <f t="shared" si="72"/>
        <v>0</v>
      </c>
      <c r="S218" s="40">
        <f t="shared" si="73"/>
        <v>0</v>
      </c>
    </row>
    <row r="219" spans="1:19" s="1" customFormat="1" ht="32.1" customHeight="1" x14ac:dyDescent="0.25">
      <c r="A219" s="178" t="s">
        <v>231</v>
      </c>
      <c r="B219" s="18" t="s">
        <v>408</v>
      </c>
      <c r="C219" s="47">
        <f t="shared" si="85"/>
        <v>13.07</v>
      </c>
      <c r="D219" s="48">
        <f t="shared" si="85"/>
        <v>0</v>
      </c>
      <c r="E219" s="49">
        <f t="shared" si="85"/>
        <v>0</v>
      </c>
      <c r="F219" s="49">
        <f t="shared" si="85"/>
        <v>0</v>
      </c>
      <c r="G219" s="50">
        <f t="shared" si="85"/>
        <v>0</v>
      </c>
      <c r="H219" s="40">
        <f t="shared" si="63"/>
        <v>0</v>
      </c>
      <c r="I219" s="48">
        <f t="shared" si="86"/>
        <v>0</v>
      </c>
      <c r="J219" s="49">
        <f t="shared" si="86"/>
        <v>0</v>
      </c>
      <c r="K219" s="49">
        <f t="shared" si="86"/>
        <v>0</v>
      </c>
      <c r="L219" s="50">
        <f t="shared" si="86"/>
        <v>0</v>
      </c>
      <c r="M219" s="40">
        <f t="shared" si="64"/>
        <v>0</v>
      </c>
      <c r="N219" s="48">
        <f t="shared" si="87"/>
        <v>0</v>
      </c>
      <c r="O219" s="49">
        <f t="shared" si="87"/>
        <v>0</v>
      </c>
      <c r="P219" s="49">
        <f t="shared" si="87"/>
        <v>0</v>
      </c>
      <c r="Q219" s="39">
        <f t="shared" si="87"/>
        <v>0</v>
      </c>
      <c r="R219" s="40">
        <f t="shared" si="72"/>
        <v>0</v>
      </c>
      <c r="S219" s="40">
        <f t="shared" si="73"/>
        <v>0</v>
      </c>
    </row>
    <row r="220" spans="1:19" s="1" customFormat="1" ht="39" customHeight="1" x14ac:dyDescent="0.25">
      <c r="A220" s="178" t="s">
        <v>232</v>
      </c>
      <c r="B220" s="18" t="s">
        <v>328</v>
      </c>
      <c r="C220" s="47">
        <f t="shared" ref="C220:G224" si="88">+C75</f>
        <v>0</v>
      </c>
      <c r="D220" s="48">
        <f t="shared" si="88"/>
        <v>0</v>
      </c>
      <c r="E220" s="49">
        <f t="shared" si="88"/>
        <v>0</v>
      </c>
      <c r="F220" s="49">
        <f t="shared" si="88"/>
        <v>0</v>
      </c>
      <c r="G220" s="50">
        <f t="shared" si="88"/>
        <v>0</v>
      </c>
      <c r="H220" s="40">
        <f t="shared" si="63"/>
        <v>0</v>
      </c>
      <c r="I220" s="48">
        <f t="shared" ref="I220:L224" si="89">+I75</f>
        <v>5</v>
      </c>
      <c r="J220" s="49">
        <f t="shared" si="89"/>
        <v>5</v>
      </c>
      <c r="K220" s="49">
        <f t="shared" si="89"/>
        <v>5</v>
      </c>
      <c r="L220" s="50">
        <f t="shared" si="89"/>
        <v>5</v>
      </c>
      <c r="M220" s="40">
        <f t="shared" si="64"/>
        <v>20</v>
      </c>
      <c r="N220" s="48">
        <f t="shared" ref="N220:Q224" si="90">+N75</f>
        <v>25</v>
      </c>
      <c r="O220" s="49">
        <f t="shared" si="90"/>
        <v>25</v>
      </c>
      <c r="P220" s="49">
        <f t="shared" si="90"/>
        <v>25</v>
      </c>
      <c r="Q220" s="39">
        <f t="shared" si="90"/>
        <v>25</v>
      </c>
      <c r="R220" s="40">
        <f t="shared" si="72"/>
        <v>100</v>
      </c>
      <c r="S220" s="40">
        <f t="shared" si="73"/>
        <v>120</v>
      </c>
    </row>
    <row r="221" spans="1:19" s="1" customFormat="1" ht="45.75" customHeight="1" x14ac:dyDescent="0.25">
      <c r="A221" s="178" t="s">
        <v>233</v>
      </c>
      <c r="B221" s="18" t="s">
        <v>440</v>
      </c>
      <c r="C221" s="47">
        <f t="shared" si="88"/>
        <v>0</v>
      </c>
      <c r="D221" s="48">
        <f t="shared" si="88"/>
        <v>0</v>
      </c>
      <c r="E221" s="49">
        <f t="shared" si="88"/>
        <v>0</v>
      </c>
      <c r="F221" s="49">
        <f t="shared" si="88"/>
        <v>0</v>
      </c>
      <c r="G221" s="50">
        <f t="shared" si="88"/>
        <v>0</v>
      </c>
      <c r="H221" s="40">
        <f t="shared" si="63"/>
        <v>0</v>
      </c>
      <c r="I221" s="48">
        <f t="shared" si="89"/>
        <v>5</v>
      </c>
      <c r="J221" s="49">
        <f t="shared" si="89"/>
        <v>5</v>
      </c>
      <c r="K221" s="49">
        <f t="shared" si="89"/>
        <v>5</v>
      </c>
      <c r="L221" s="50">
        <f t="shared" si="89"/>
        <v>5</v>
      </c>
      <c r="M221" s="40">
        <f t="shared" si="64"/>
        <v>20</v>
      </c>
      <c r="N221" s="48">
        <f t="shared" si="90"/>
        <v>0</v>
      </c>
      <c r="O221" s="49">
        <f t="shared" si="90"/>
        <v>0</v>
      </c>
      <c r="P221" s="49">
        <f t="shared" si="90"/>
        <v>0</v>
      </c>
      <c r="Q221" s="39">
        <f t="shared" si="90"/>
        <v>0</v>
      </c>
      <c r="R221" s="40">
        <f t="shared" si="72"/>
        <v>0</v>
      </c>
      <c r="S221" s="40">
        <f t="shared" si="73"/>
        <v>20</v>
      </c>
    </row>
    <row r="222" spans="1:19" s="1" customFormat="1" ht="32.1" customHeight="1" x14ac:dyDescent="0.25">
      <c r="A222" s="178" t="s">
        <v>234</v>
      </c>
      <c r="B222" s="18" t="s">
        <v>410</v>
      </c>
      <c r="C222" s="47">
        <f t="shared" si="88"/>
        <v>0</v>
      </c>
      <c r="D222" s="48">
        <f t="shared" si="88"/>
        <v>0</v>
      </c>
      <c r="E222" s="49">
        <f t="shared" si="88"/>
        <v>0</v>
      </c>
      <c r="F222" s="49">
        <f t="shared" si="88"/>
        <v>0</v>
      </c>
      <c r="G222" s="50">
        <f t="shared" si="88"/>
        <v>0</v>
      </c>
      <c r="H222" s="40">
        <f t="shared" ref="H222:H223" si="91">+SUM(D222:G222)</f>
        <v>0</v>
      </c>
      <c r="I222" s="48">
        <f t="shared" si="89"/>
        <v>25</v>
      </c>
      <c r="J222" s="49">
        <f t="shared" si="89"/>
        <v>25</v>
      </c>
      <c r="K222" s="49">
        <f t="shared" si="89"/>
        <v>30</v>
      </c>
      <c r="L222" s="50">
        <f t="shared" si="89"/>
        <v>30</v>
      </c>
      <c r="M222" s="40">
        <f t="shared" ref="M222:M223" si="92">+SUM(I222:L222)</f>
        <v>110</v>
      </c>
      <c r="N222" s="48">
        <f t="shared" si="90"/>
        <v>20</v>
      </c>
      <c r="O222" s="49">
        <f t="shared" si="90"/>
        <v>20</v>
      </c>
      <c r="P222" s="49">
        <f t="shared" si="90"/>
        <v>30</v>
      </c>
      <c r="Q222" s="39">
        <f t="shared" si="90"/>
        <v>30</v>
      </c>
      <c r="R222" s="40">
        <f t="shared" si="72"/>
        <v>100</v>
      </c>
      <c r="S222" s="40">
        <f t="shared" si="73"/>
        <v>210</v>
      </c>
    </row>
    <row r="223" spans="1:19" s="1" customFormat="1" ht="32.1" customHeight="1" x14ac:dyDescent="0.25">
      <c r="A223" s="178" t="s">
        <v>235</v>
      </c>
      <c r="B223" s="19" t="s">
        <v>86</v>
      </c>
      <c r="C223" s="47">
        <f t="shared" si="88"/>
        <v>0</v>
      </c>
      <c r="D223" s="48">
        <f t="shared" si="88"/>
        <v>0</v>
      </c>
      <c r="E223" s="49">
        <f t="shared" si="88"/>
        <v>0</v>
      </c>
      <c r="F223" s="49">
        <f t="shared" si="88"/>
        <v>0</v>
      </c>
      <c r="G223" s="50">
        <f t="shared" si="88"/>
        <v>0</v>
      </c>
      <c r="H223" s="40">
        <f t="shared" si="91"/>
        <v>0</v>
      </c>
      <c r="I223" s="48">
        <f t="shared" si="89"/>
        <v>10</v>
      </c>
      <c r="J223" s="49">
        <f t="shared" si="89"/>
        <v>10</v>
      </c>
      <c r="K223" s="49">
        <f t="shared" si="89"/>
        <v>20</v>
      </c>
      <c r="L223" s="50">
        <f t="shared" si="89"/>
        <v>25</v>
      </c>
      <c r="M223" s="40">
        <f t="shared" si="92"/>
        <v>65</v>
      </c>
      <c r="N223" s="48">
        <f t="shared" si="90"/>
        <v>30</v>
      </c>
      <c r="O223" s="49">
        <f t="shared" si="90"/>
        <v>30</v>
      </c>
      <c r="P223" s="49">
        <f t="shared" si="90"/>
        <v>30</v>
      </c>
      <c r="Q223" s="39">
        <f t="shared" si="90"/>
        <v>10</v>
      </c>
      <c r="R223" s="40">
        <f t="shared" si="72"/>
        <v>100</v>
      </c>
      <c r="S223" s="40">
        <f t="shared" si="73"/>
        <v>165</v>
      </c>
    </row>
    <row r="224" spans="1:19" s="1" customFormat="1" ht="54.75" customHeight="1" x14ac:dyDescent="0.25">
      <c r="A224" s="178" t="s">
        <v>236</v>
      </c>
      <c r="B224" s="19" t="s">
        <v>413</v>
      </c>
      <c r="C224" s="47">
        <f t="shared" si="88"/>
        <v>0</v>
      </c>
      <c r="D224" s="48">
        <f t="shared" si="88"/>
        <v>0</v>
      </c>
      <c r="E224" s="49">
        <f t="shared" si="88"/>
        <v>0</v>
      </c>
      <c r="F224" s="49">
        <f t="shared" si="88"/>
        <v>0</v>
      </c>
      <c r="G224" s="50">
        <f t="shared" si="88"/>
        <v>0</v>
      </c>
      <c r="H224" s="40">
        <f t="shared" ref="H224" si="93">+SUM(D224:G224)</f>
        <v>0</v>
      </c>
      <c r="I224" s="48">
        <f t="shared" si="89"/>
        <v>5</v>
      </c>
      <c r="J224" s="49">
        <f t="shared" si="89"/>
        <v>5</v>
      </c>
      <c r="K224" s="49">
        <f t="shared" si="89"/>
        <v>5</v>
      </c>
      <c r="L224" s="50">
        <f t="shared" si="89"/>
        <v>5</v>
      </c>
      <c r="M224" s="40">
        <f t="shared" ref="M224" si="94">+SUM(I224:L224)</f>
        <v>20</v>
      </c>
      <c r="N224" s="48">
        <f t="shared" si="90"/>
        <v>0</v>
      </c>
      <c r="O224" s="49">
        <f t="shared" si="90"/>
        <v>0</v>
      </c>
      <c r="P224" s="49">
        <f t="shared" si="90"/>
        <v>0</v>
      </c>
      <c r="Q224" s="39">
        <f t="shared" si="90"/>
        <v>0</v>
      </c>
      <c r="R224" s="40">
        <f t="shared" ref="R224" si="95">+SUM(N224:Q224)</f>
        <v>0</v>
      </c>
      <c r="S224" s="40">
        <f t="shared" si="73"/>
        <v>20</v>
      </c>
    </row>
    <row r="225" spans="1:19" s="1" customFormat="1" ht="32.1" customHeight="1" x14ac:dyDescent="0.25">
      <c r="A225" s="178" t="s">
        <v>237</v>
      </c>
      <c r="B225" s="18" t="s">
        <v>415</v>
      </c>
      <c r="C225" s="47">
        <f t="shared" ref="C225:G234" si="96">+C84</f>
        <v>6.5</v>
      </c>
      <c r="D225" s="48">
        <f t="shared" si="96"/>
        <v>0</v>
      </c>
      <c r="E225" s="49">
        <f t="shared" si="96"/>
        <v>32.880000000000003</v>
      </c>
      <c r="F225" s="49">
        <f t="shared" si="96"/>
        <v>124.53</v>
      </c>
      <c r="G225" s="50">
        <f t="shared" si="96"/>
        <v>0</v>
      </c>
      <c r="H225" s="40">
        <f t="shared" ref="H225:H263" si="97">+SUM(D225:G225)</f>
        <v>157.41</v>
      </c>
      <c r="I225" s="48">
        <f t="shared" ref="I225:L252" si="98">+I84</f>
        <v>0</v>
      </c>
      <c r="J225" s="49">
        <f t="shared" si="98"/>
        <v>0</v>
      </c>
      <c r="K225" s="49">
        <f t="shared" si="98"/>
        <v>0</v>
      </c>
      <c r="L225" s="50">
        <f t="shared" si="98"/>
        <v>0</v>
      </c>
      <c r="M225" s="40">
        <f t="shared" ref="M225:M263" si="99">+SUM(I225:L225)</f>
        <v>0</v>
      </c>
      <c r="N225" s="48">
        <f t="shared" ref="N225:Q244" si="100">+N84</f>
        <v>0</v>
      </c>
      <c r="O225" s="49">
        <f t="shared" si="100"/>
        <v>0</v>
      </c>
      <c r="P225" s="49">
        <f t="shared" si="100"/>
        <v>0</v>
      </c>
      <c r="Q225" s="39">
        <f t="shared" si="100"/>
        <v>0</v>
      </c>
      <c r="R225" s="40">
        <f t="shared" si="72"/>
        <v>0</v>
      </c>
      <c r="S225" s="40">
        <f t="shared" si="73"/>
        <v>157.41</v>
      </c>
    </row>
    <row r="226" spans="1:19" s="1" customFormat="1" ht="32.1" customHeight="1" x14ac:dyDescent="0.25">
      <c r="A226" s="178" t="s">
        <v>238</v>
      </c>
      <c r="B226" s="18" t="s">
        <v>307</v>
      </c>
      <c r="C226" s="47">
        <f t="shared" si="96"/>
        <v>0</v>
      </c>
      <c r="D226" s="48">
        <f t="shared" si="96"/>
        <v>0</v>
      </c>
      <c r="E226" s="49">
        <f t="shared" si="96"/>
        <v>0</v>
      </c>
      <c r="F226" s="49">
        <f t="shared" si="96"/>
        <v>0</v>
      </c>
      <c r="G226" s="50">
        <f t="shared" si="96"/>
        <v>0</v>
      </c>
      <c r="H226" s="40">
        <f t="shared" si="97"/>
        <v>0</v>
      </c>
      <c r="I226" s="48">
        <f t="shared" si="98"/>
        <v>0</v>
      </c>
      <c r="J226" s="49">
        <f t="shared" si="98"/>
        <v>0</v>
      </c>
      <c r="K226" s="49">
        <f t="shared" si="98"/>
        <v>0</v>
      </c>
      <c r="L226" s="50">
        <f t="shared" si="98"/>
        <v>0</v>
      </c>
      <c r="M226" s="40">
        <f t="shared" si="99"/>
        <v>0</v>
      </c>
      <c r="N226" s="48">
        <f t="shared" si="100"/>
        <v>10</v>
      </c>
      <c r="O226" s="49">
        <f t="shared" si="100"/>
        <v>30</v>
      </c>
      <c r="P226" s="49">
        <f t="shared" si="100"/>
        <v>30</v>
      </c>
      <c r="Q226" s="39">
        <f t="shared" si="100"/>
        <v>30</v>
      </c>
      <c r="R226" s="40">
        <f t="shared" si="72"/>
        <v>100</v>
      </c>
      <c r="S226" s="40">
        <f t="shared" si="73"/>
        <v>100</v>
      </c>
    </row>
    <row r="227" spans="1:19" s="1" customFormat="1" ht="32.1" customHeight="1" x14ac:dyDescent="0.25">
      <c r="A227" s="178" t="s">
        <v>239</v>
      </c>
      <c r="B227" s="18" t="s">
        <v>93</v>
      </c>
      <c r="C227" s="47">
        <f t="shared" si="96"/>
        <v>212.94000000000003</v>
      </c>
      <c r="D227" s="48">
        <f t="shared" si="96"/>
        <v>4.4800000000000004</v>
      </c>
      <c r="E227" s="49">
        <f t="shared" si="96"/>
        <v>0</v>
      </c>
      <c r="F227" s="49">
        <f t="shared" si="96"/>
        <v>0</v>
      </c>
      <c r="G227" s="50">
        <f t="shared" si="96"/>
        <v>0</v>
      </c>
      <c r="H227" s="40">
        <f t="shared" si="97"/>
        <v>4.4800000000000004</v>
      </c>
      <c r="I227" s="48">
        <f t="shared" si="98"/>
        <v>0</v>
      </c>
      <c r="J227" s="49">
        <f t="shared" si="98"/>
        <v>0</v>
      </c>
      <c r="K227" s="49">
        <f t="shared" si="98"/>
        <v>0</v>
      </c>
      <c r="L227" s="50">
        <f t="shared" si="98"/>
        <v>0</v>
      </c>
      <c r="M227" s="40">
        <f t="shared" si="99"/>
        <v>0</v>
      </c>
      <c r="N227" s="48">
        <f t="shared" si="100"/>
        <v>0</v>
      </c>
      <c r="O227" s="49">
        <f t="shared" si="100"/>
        <v>0</v>
      </c>
      <c r="P227" s="49">
        <f t="shared" si="100"/>
        <v>0</v>
      </c>
      <c r="Q227" s="39">
        <f t="shared" si="100"/>
        <v>0</v>
      </c>
      <c r="R227" s="40">
        <f t="shared" si="72"/>
        <v>0</v>
      </c>
      <c r="S227" s="40">
        <f t="shared" si="73"/>
        <v>4.4800000000000004</v>
      </c>
    </row>
    <row r="228" spans="1:19" s="1" customFormat="1" ht="45.75" customHeight="1" x14ac:dyDescent="0.25">
      <c r="A228" s="178" t="s">
        <v>240</v>
      </c>
      <c r="B228" s="18" t="s">
        <v>366</v>
      </c>
      <c r="C228" s="47">
        <f t="shared" si="96"/>
        <v>17.3</v>
      </c>
      <c r="D228" s="48">
        <f t="shared" si="96"/>
        <v>0</v>
      </c>
      <c r="E228" s="49">
        <f t="shared" si="96"/>
        <v>0</v>
      </c>
      <c r="F228" s="49">
        <f t="shared" si="96"/>
        <v>0</v>
      </c>
      <c r="G228" s="50">
        <f t="shared" si="96"/>
        <v>0</v>
      </c>
      <c r="H228" s="40">
        <f t="shared" si="97"/>
        <v>0</v>
      </c>
      <c r="I228" s="48">
        <f t="shared" si="98"/>
        <v>0</v>
      </c>
      <c r="J228" s="49">
        <f t="shared" si="98"/>
        <v>0</v>
      </c>
      <c r="K228" s="49">
        <f t="shared" si="98"/>
        <v>0</v>
      </c>
      <c r="L228" s="50">
        <f t="shared" si="98"/>
        <v>0</v>
      </c>
      <c r="M228" s="40">
        <f t="shared" si="99"/>
        <v>0</v>
      </c>
      <c r="N228" s="48">
        <f t="shared" si="100"/>
        <v>0</v>
      </c>
      <c r="O228" s="49">
        <f t="shared" si="100"/>
        <v>0</v>
      </c>
      <c r="P228" s="49">
        <f t="shared" si="100"/>
        <v>0</v>
      </c>
      <c r="Q228" s="39">
        <f t="shared" si="100"/>
        <v>0</v>
      </c>
      <c r="R228" s="40">
        <f t="shared" si="72"/>
        <v>0</v>
      </c>
      <c r="S228" s="40">
        <f t="shared" si="73"/>
        <v>0</v>
      </c>
    </row>
    <row r="229" spans="1:19" s="1" customFormat="1" ht="45.75" customHeight="1" x14ac:dyDescent="0.25">
      <c r="A229" s="178" t="s">
        <v>241</v>
      </c>
      <c r="B229" s="18" t="s">
        <v>399</v>
      </c>
      <c r="C229" s="47">
        <f t="shared" si="96"/>
        <v>0</v>
      </c>
      <c r="D229" s="48">
        <f t="shared" si="96"/>
        <v>0</v>
      </c>
      <c r="E229" s="49">
        <f t="shared" si="96"/>
        <v>0</v>
      </c>
      <c r="F229" s="49">
        <f t="shared" si="96"/>
        <v>100</v>
      </c>
      <c r="G229" s="50">
        <f t="shared" si="96"/>
        <v>54.5</v>
      </c>
      <c r="H229" s="40">
        <f t="shared" si="97"/>
        <v>154.5</v>
      </c>
      <c r="I229" s="48">
        <f t="shared" si="98"/>
        <v>0</v>
      </c>
      <c r="J229" s="49">
        <f t="shared" si="98"/>
        <v>0</v>
      </c>
      <c r="K229" s="49">
        <f t="shared" si="98"/>
        <v>0</v>
      </c>
      <c r="L229" s="50">
        <f t="shared" si="98"/>
        <v>0</v>
      </c>
      <c r="M229" s="40">
        <f t="shared" si="99"/>
        <v>0</v>
      </c>
      <c r="N229" s="48">
        <f t="shared" si="100"/>
        <v>0</v>
      </c>
      <c r="O229" s="49">
        <f t="shared" si="100"/>
        <v>0</v>
      </c>
      <c r="P229" s="49">
        <f t="shared" si="100"/>
        <v>0</v>
      </c>
      <c r="Q229" s="39">
        <f t="shared" si="100"/>
        <v>0</v>
      </c>
      <c r="R229" s="40">
        <f t="shared" si="72"/>
        <v>0</v>
      </c>
      <c r="S229" s="40">
        <f t="shared" si="73"/>
        <v>154.5</v>
      </c>
    </row>
    <row r="230" spans="1:19" s="1" customFormat="1" ht="37.5" customHeight="1" x14ac:dyDescent="0.25">
      <c r="A230" s="178" t="s">
        <v>242</v>
      </c>
      <c r="B230" s="18" t="s">
        <v>588</v>
      </c>
      <c r="C230" s="47">
        <f t="shared" si="96"/>
        <v>152.9</v>
      </c>
      <c r="D230" s="48">
        <f t="shared" si="96"/>
        <v>0</v>
      </c>
      <c r="E230" s="49">
        <f t="shared" si="96"/>
        <v>0</v>
      </c>
      <c r="F230" s="49">
        <f t="shared" si="96"/>
        <v>0</v>
      </c>
      <c r="G230" s="50">
        <f t="shared" si="96"/>
        <v>0</v>
      </c>
      <c r="H230" s="40">
        <f t="shared" si="97"/>
        <v>0</v>
      </c>
      <c r="I230" s="48">
        <f t="shared" si="98"/>
        <v>0</v>
      </c>
      <c r="J230" s="49">
        <f t="shared" si="98"/>
        <v>0</v>
      </c>
      <c r="K230" s="49">
        <f t="shared" si="98"/>
        <v>0</v>
      </c>
      <c r="L230" s="50">
        <f t="shared" si="98"/>
        <v>0</v>
      </c>
      <c r="M230" s="40">
        <f t="shared" si="99"/>
        <v>0</v>
      </c>
      <c r="N230" s="48">
        <f t="shared" si="100"/>
        <v>0</v>
      </c>
      <c r="O230" s="49">
        <f t="shared" si="100"/>
        <v>0</v>
      </c>
      <c r="P230" s="49">
        <f t="shared" si="100"/>
        <v>0</v>
      </c>
      <c r="Q230" s="39">
        <f t="shared" si="100"/>
        <v>0</v>
      </c>
      <c r="R230" s="40">
        <f t="shared" si="72"/>
        <v>0</v>
      </c>
      <c r="S230" s="40">
        <f t="shared" si="73"/>
        <v>0</v>
      </c>
    </row>
    <row r="231" spans="1:19" s="1" customFormat="1" ht="44.25" customHeight="1" x14ac:dyDescent="0.25">
      <c r="A231" s="178" t="s">
        <v>243</v>
      </c>
      <c r="B231" s="18" t="s">
        <v>367</v>
      </c>
      <c r="C231" s="47">
        <f t="shared" si="96"/>
        <v>0</v>
      </c>
      <c r="D231" s="48">
        <f t="shared" si="96"/>
        <v>0</v>
      </c>
      <c r="E231" s="49">
        <f t="shared" si="96"/>
        <v>0</v>
      </c>
      <c r="F231" s="49">
        <f t="shared" si="96"/>
        <v>0</v>
      </c>
      <c r="G231" s="50">
        <f t="shared" si="96"/>
        <v>2.82</v>
      </c>
      <c r="H231" s="40">
        <f t="shared" si="97"/>
        <v>2.82</v>
      </c>
      <c r="I231" s="48">
        <f t="shared" si="98"/>
        <v>10</v>
      </c>
      <c r="J231" s="49">
        <f t="shared" si="98"/>
        <v>10</v>
      </c>
      <c r="K231" s="49">
        <f t="shared" si="98"/>
        <v>10</v>
      </c>
      <c r="L231" s="50">
        <f t="shared" si="98"/>
        <v>20</v>
      </c>
      <c r="M231" s="40">
        <f t="shared" si="99"/>
        <v>50</v>
      </c>
      <c r="N231" s="48">
        <f t="shared" si="100"/>
        <v>50</v>
      </c>
      <c r="O231" s="49">
        <f t="shared" si="100"/>
        <v>50</v>
      </c>
      <c r="P231" s="49">
        <f t="shared" si="100"/>
        <v>50</v>
      </c>
      <c r="Q231" s="39">
        <f t="shared" si="100"/>
        <v>61.27</v>
      </c>
      <c r="R231" s="40">
        <f t="shared" si="72"/>
        <v>211.27</v>
      </c>
      <c r="S231" s="40">
        <f t="shared" si="73"/>
        <v>264.09000000000003</v>
      </c>
    </row>
    <row r="232" spans="1:19" s="1" customFormat="1" ht="32.1" customHeight="1" x14ac:dyDescent="0.25">
      <c r="A232" s="178" t="s">
        <v>244</v>
      </c>
      <c r="B232" s="18" t="s">
        <v>368</v>
      </c>
      <c r="C232" s="47">
        <f t="shared" si="96"/>
        <v>4.03</v>
      </c>
      <c r="D232" s="48">
        <f t="shared" si="96"/>
        <v>0</v>
      </c>
      <c r="E232" s="49">
        <f t="shared" si="96"/>
        <v>0</v>
      </c>
      <c r="F232" s="49">
        <f t="shared" si="96"/>
        <v>0</v>
      </c>
      <c r="G232" s="50">
        <f t="shared" si="96"/>
        <v>0</v>
      </c>
      <c r="H232" s="40">
        <f t="shared" si="97"/>
        <v>0</v>
      </c>
      <c r="I232" s="48">
        <f t="shared" si="98"/>
        <v>0</v>
      </c>
      <c r="J232" s="49">
        <f t="shared" si="98"/>
        <v>0</v>
      </c>
      <c r="K232" s="49">
        <f t="shared" si="98"/>
        <v>0</v>
      </c>
      <c r="L232" s="50">
        <f t="shared" si="98"/>
        <v>0</v>
      </c>
      <c r="M232" s="40">
        <f t="shared" si="99"/>
        <v>0</v>
      </c>
      <c r="N232" s="48">
        <f t="shared" si="100"/>
        <v>0</v>
      </c>
      <c r="O232" s="49">
        <f t="shared" si="100"/>
        <v>0</v>
      </c>
      <c r="P232" s="49">
        <f t="shared" si="100"/>
        <v>0</v>
      </c>
      <c r="Q232" s="39">
        <f t="shared" si="100"/>
        <v>0</v>
      </c>
      <c r="R232" s="40">
        <f t="shared" si="72"/>
        <v>0</v>
      </c>
      <c r="S232" s="40">
        <f t="shared" si="73"/>
        <v>0</v>
      </c>
    </row>
    <row r="233" spans="1:19" s="1" customFormat="1" ht="45.75" customHeight="1" x14ac:dyDescent="0.25">
      <c r="A233" s="178" t="s">
        <v>245</v>
      </c>
      <c r="B233" s="18" t="s">
        <v>587</v>
      </c>
      <c r="C233" s="47">
        <f t="shared" si="96"/>
        <v>0</v>
      </c>
      <c r="D233" s="48">
        <f t="shared" si="96"/>
        <v>0</v>
      </c>
      <c r="E233" s="49">
        <f t="shared" si="96"/>
        <v>0</v>
      </c>
      <c r="F233" s="49">
        <f t="shared" si="96"/>
        <v>0</v>
      </c>
      <c r="G233" s="50">
        <f t="shared" si="96"/>
        <v>40.96</v>
      </c>
      <c r="H233" s="40">
        <f t="shared" si="97"/>
        <v>40.96</v>
      </c>
      <c r="I233" s="48">
        <f t="shared" si="98"/>
        <v>0</v>
      </c>
      <c r="J233" s="49">
        <f t="shared" si="98"/>
        <v>0</v>
      </c>
      <c r="K233" s="49">
        <f t="shared" si="98"/>
        <v>0</v>
      </c>
      <c r="L233" s="50">
        <f t="shared" si="98"/>
        <v>0</v>
      </c>
      <c r="M233" s="40">
        <f t="shared" si="99"/>
        <v>0</v>
      </c>
      <c r="N233" s="48">
        <f t="shared" si="100"/>
        <v>0</v>
      </c>
      <c r="O233" s="49">
        <f t="shared" si="100"/>
        <v>0</v>
      </c>
      <c r="P233" s="49">
        <f t="shared" si="100"/>
        <v>0</v>
      </c>
      <c r="Q233" s="39">
        <f t="shared" si="100"/>
        <v>0</v>
      </c>
      <c r="R233" s="40">
        <f t="shared" si="72"/>
        <v>0</v>
      </c>
      <c r="S233" s="40">
        <f t="shared" si="73"/>
        <v>40.96</v>
      </c>
    </row>
    <row r="234" spans="1:19" s="1" customFormat="1" ht="32.1" customHeight="1" x14ac:dyDescent="0.25">
      <c r="A234" s="178" t="s">
        <v>246</v>
      </c>
      <c r="B234" s="18" t="s">
        <v>386</v>
      </c>
      <c r="C234" s="47">
        <f t="shared" si="96"/>
        <v>17.54</v>
      </c>
      <c r="D234" s="48">
        <f t="shared" si="96"/>
        <v>0</v>
      </c>
      <c r="E234" s="49">
        <f t="shared" si="96"/>
        <v>0</v>
      </c>
      <c r="F234" s="49">
        <f t="shared" si="96"/>
        <v>0</v>
      </c>
      <c r="G234" s="50">
        <f t="shared" si="96"/>
        <v>0</v>
      </c>
      <c r="H234" s="40">
        <f t="shared" si="97"/>
        <v>0</v>
      </c>
      <c r="I234" s="48">
        <f t="shared" si="98"/>
        <v>0</v>
      </c>
      <c r="J234" s="49">
        <f t="shared" si="98"/>
        <v>0</v>
      </c>
      <c r="K234" s="49">
        <f t="shared" si="98"/>
        <v>5.33</v>
      </c>
      <c r="L234" s="50">
        <f t="shared" si="98"/>
        <v>0</v>
      </c>
      <c r="M234" s="40">
        <f t="shared" si="99"/>
        <v>5.33</v>
      </c>
      <c r="N234" s="48">
        <f t="shared" si="100"/>
        <v>0</v>
      </c>
      <c r="O234" s="49">
        <f t="shared" si="100"/>
        <v>0</v>
      </c>
      <c r="P234" s="49">
        <f t="shared" si="100"/>
        <v>0</v>
      </c>
      <c r="Q234" s="39">
        <f t="shared" si="100"/>
        <v>0</v>
      </c>
      <c r="R234" s="40">
        <f t="shared" si="72"/>
        <v>0</v>
      </c>
      <c r="S234" s="40">
        <f t="shared" si="73"/>
        <v>5.33</v>
      </c>
    </row>
    <row r="235" spans="1:19" s="1" customFormat="1" ht="32.1" customHeight="1" x14ac:dyDescent="0.25">
      <c r="A235" s="178" t="s">
        <v>247</v>
      </c>
      <c r="B235" s="18" t="s">
        <v>344</v>
      </c>
      <c r="C235" s="47">
        <f t="shared" ref="C235:G244" si="101">+C94</f>
        <v>0</v>
      </c>
      <c r="D235" s="48">
        <f t="shared" si="101"/>
        <v>0</v>
      </c>
      <c r="E235" s="49">
        <f t="shared" si="101"/>
        <v>0</v>
      </c>
      <c r="F235" s="49">
        <f t="shared" si="101"/>
        <v>0</v>
      </c>
      <c r="G235" s="50">
        <f t="shared" si="101"/>
        <v>0</v>
      </c>
      <c r="H235" s="40">
        <f t="shared" si="97"/>
        <v>0</v>
      </c>
      <c r="I235" s="48">
        <f t="shared" si="98"/>
        <v>3</v>
      </c>
      <c r="J235" s="49">
        <f t="shared" si="98"/>
        <v>3.75</v>
      </c>
      <c r="K235" s="49">
        <f t="shared" si="98"/>
        <v>0</v>
      </c>
      <c r="L235" s="50">
        <f t="shared" si="98"/>
        <v>0</v>
      </c>
      <c r="M235" s="40">
        <f t="shared" si="99"/>
        <v>6.75</v>
      </c>
      <c r="N235" s="48">
        <f t="shared" si="100"/>
        <v>0</v>
      </c>
      <c r="O235" s="49">
        <f t="shared" si="100"/>
        <v>0</v>
      </c>
      <c r="P235" s="49">
        <f t="shared" si="100"/>
        <v>0</v>
      </c>
      <c r="Q235" s="39">
        <f t="shared" si="100"/>
        <v>0</v>
      </c>
      <c r="R235" s="40">
        <f t="shared" si="72"/>
        <v>0</v>
      </c>
      <c r="S235" s="40">
        <f t="shared" si="73"/>
        <v>6.75</v>
      </c>
    </row>
    <row r="236" spans="1:19" s="1" customFormat="1" ht="45.75" customHeight="1" x14ac:dyDescent="0.25">
      <c r="A236" s="178" t="s">
        <v>248</v>
      </c>
      <c r="B236" s="18" t="s">
        <v>455</v>
      </c>
      <c r="C236" s="47">
        <f t="shared" si="101"/>
        <v>55.54</v>
      </c>
      <c r="D236" s="48">
        <f t="shared" si="101"/>
        <v>0</v>
      </c>
      <c r="E236" s="49">
        <f t="shared" si="101"/>
        <v>0</v>
      </c>
      <c r="F236" s="49">
        <f t="shared" si="101"/>
        <v>0</v>
      </c>
      <c r="G236" s="50">
        <f t="shared" si="101"/>
        <v>0</v>
      </c>
      <c r="H236" s="40">
        <f t="shared" si="97"/>
        <v>0</v>
      </c>
      <c r="I236" s="48">
        <f t="shared" si="98"/>
        <v>0</v>
      </c>
      <c r="J236" s="49">
        <f t="shared" si="98"/>
        <v>0</v>
      </c>
      <c r="K236" s="49">
        <f t="shared" si="98"/>
        <v>0</v>
      </c>
      <c r="L236" s="50">
        <f t="shared" si="98"/>
        <v>0</v>
      </c>
      <c r="M236" s="40">
        <f t="shared" si="99"/>
        <v>0</v>
      </c>
      <c r="N236" s="48">
        <f t="shared" si="100"/>
        <v>0</v>
      </c>
      <c r="O236" s="49">
        <f t="shared" si="100"/>
        <v>0</v>
      </c>
      <c r="P236" s="49">
        <f t="shared" si="100"/>
        <v>0</v>
      </c>
      <c r="Q236" s="39">
        <f t="shared" si="100"/>
        <v>0</v>
      </c>
      <c r="R236" s="40">
        <f t="shared" si="72"/>
        <v>0</v>
      </c>
      <c r="S236" s="40">
        <f t="shared" si="73"/>
        <v>0</v>
      </c>
    </row>
    <row r="237" spans="1:19" s="1" customFormat="1" ht="32.1" customHeight="1" x14ac:dyDescent="0.25">
      <c r="A237" s="178" t="s">
        <v>249</v>
      </c>
      <c r="B237" s="18" t="s">
        <v>345</v>
      </c>
      <c r="C237" s="47">
        <f t="shared" si="101"/>
        <v>0</v>
      </c>
      <c r="D237" s="48">
        <f t="shared" si="101"/>
        <v>0</v>
      </c>
      <c r="E237" s="49">
        <f t="shared" si="101"/>
        <v>0</v>
      </c>
      <c r="F237" s="49">
        <f t="shared" si="101"/>
        <v>0</v>
      </c>
      <c r="G237" s="50">
        <f t="shared" si="101"/>
        <v>147.32</v>
      </c>
      <c r="H237" s="40">
        <f t="shared" si="97"/>
        <v>147.32</v>
      </c>
      <c r="I237" s="48">
        <f t="shared" si="98"/>
        <v>0</v>
      </c>
      <c r="J237" s="49">
        <f t="shared" si="98"/>
        <v>0</v>
      </c>
      <c r="K237" s="49">
        <f t="shared" si="98"/>
        <v>0</v>
      </c>
      <c r="L237" s="50">
        <f t="shared" si="98"/>
        <v>0</v>
      </c>
      <c r="M237" s="40">
        <f t="shared" si="99"/>
        <v>0</v>
      </c>
      <c r="N237" s="48">
        <f t="shared" si="100"/>
        <v>0</v>
      </c>
      <c r="O237" s="49">
        <f t="shared" si="100"/>
        <v>0</v>
      </c>
      <c r="P237" s="49">
        <f t="shared" si="100"/>
        <v>0</v>
      </c>
      <c r="Q237" s="39">
        <f t="shared" si="100"/>
        <v>0</v>
      </c>
      <c r="R237" s="40">
        <f t="shared" si="72"/>
        <v>0</v>
      </c>
      <c r="S237" s="40">
        <f t="shared" si="73"/>
        <v>147.32</v>
      </c>
    </row>
    <row r="238" spans="1:19" s="1" customFormat="1" ht="32.1" customHeight="1" x14ac:dyDescent="0.25">
      <c r="A238" s="178" t="s">
        <v>250</v>
      </c>
      <c r="B238" s="18" t="s">
        <v>369</v>
      </c>
      <c r="C238" s="47">
        <f t="shared" si="101"/>
        <v>0</v>
      </c>
      <c r="D238" s="48">
        <f t="shared" si="101"/>
        <v>0</v>
      </c>
      <c r="E238" s="49">
        <f t="shared" si="101"/>
        <v>0</v>
      </c>
      <c r="F238" s="49">
        <f t="shared" si="101"/>
        <v>0</v>
      </c>
      <c r="G238" s="50">
        <f t="shared" si="101"/>
        <v>0</v>
      </c>
      <c r="H238" s="40">
        <f t="shared" si="97"/>
        <v>0</v>
      </c>
      <c r="I238" s="48">
        <f t="shared" si="98"/>
        <v>5</v>
      </c>
      <c r="J238" s="49">
        <f t="shared" si="98"/>
        <v>5</v>
      </c>
      <c r="K238" s="49">
        <f t="shared" si="98"/>
        <v>5</v>
      </c>
      <c r="L238" s="50">
        <f t="shared" si="98"/>
        <v>5</v>
      </c>
      <c r="M238" s="40">
        <f t="shared" si="99"/>
        <v>20</v>
      </c>
      <c r="N238" s="48">
        <f t="shared" si="100"/>
        <v>25</v>
      </c>
      <c r="O238" s="49">
        <f t="shared" si="100"/>
        <v>25</v>
      </c>
      <c r="P238" s="49">
        <f t="shared" si="100"/>
        <v>25</v>
      </c>
      <c r="Q238" s="39">
        <f t="shared" si="100"/>
        <v>25</v>
      </c>
      <c r="R238" s="40">
        <f t="shared" si="72"/>
        <v>100</v>
      </c>
      <c r="S238" s="40">
        <f t="shared" si="73"/>
        <v>120</v>
      </c>
    </row>
    <row r="239" spans="1:19" s="1" customFormat="1" ht="32.1" customHeight="1" x14ac:dyDescent="0.25">
      <c r="A239" s="178" t="s">
        <v>251</v>
      </c>
      <c r="B239" s="18" t="s">
        <v>370</v>
      </c>
      <c r="C239" s="47">
        <f t="shared" si="101"/>
        <v>30.98</v>
      </c>
      <c r="D239" s="48">
        <f t="shared" si="101"/>
        <v>0</v>
      </c>
      <c r="E239" s="49">
        <f t="shared" si="101"/>
        <v>0</v>
      </c>
      <c r="F239" s="49">
        <f t="shared" si="101"/>
        <v>0</v>
      </c>
      <c r="G239" s="50">
        <f t="shared" si="101"/>
        <v>0</v>
      </c>
      <c r="H239" s="40">
        <f t="shared" si="97"/>
        <v>0</v>
      </c>
      <c r="I239" s="48">
        <f t="shared" si="98"/>
        <v>0</v>
      </c>
      <c r="J239" s="49">
        <f t="shared" si="98"/>
        <v>0</v>
      </c>
      <c r="K239" s="49">
        <f t="shared" si="98"/>
        <v>0</v>
      </c>
      <c r="L239" s="50">
        <f t="shared" si="98"/>
        <v>0</v>
      </c>
      <c r="M239" s="40">
        <f t="shared" si="99"/>
        <v>0</v>
      </c>
      <c r="N239" s="48">
        <f t="shared" si="100"/>
        <v>0</v>
      </c>
      <c r="O239" s="49">
        <f t="shared" si="100"/>
        <v>0</v>
      </c>
      <c r="P239" s="49">
        <f t="shared" si="100"/>
        <v>0</v>
      </c>
      <c r="Q239" s="39">
        <f t="shared" si="100"/>
        <v>0</v>
      </c>
      <c r="R239" s="40">
        <f t="shared" ref="R239:R297" si="102">+SUM(N239:Q239)</f>
        <v>0</v>
      </c>
      <c r="S239" s="40">
        <f t="shared" si="73"/>
        <v>0</v>
      </c>
    </row>
    <row r="240" spans="1:19" s="1" customFormat="1" ht="42" customHeight="1" x14ac:dyDescent="0.25">
      <c r="A240" s="178" t="s">
        <v>252</v>
      </c>
      <c r="B240" s="18" t="s">
        <v>589</v>
      </c>
      <c r="C240" s="47">
        <f t="shared" si="101"/>
        <v>9.2100000000000009</v>
      </c>
      <c r="D240" s="48">
        <f t="shared" si="101"/>
        <v>0</v>
      </c>
      <c r="E240" s="49">
        <f t="shared" si="101"/>
        <v>0</v>
      </c>
      <c r="F240" s="49">
        <f t="shared" si="101"/>
        <v>0</v>
      </c>
      <c r="G240" s="50">
        <f t="shared" si="101"/>
        <v>47.5</v>
      </c>
      <c r="H240" s="40">
        <f t="shared" si="97"/>
        <v>47.5</v>
      </c>
      <c r="I240" s="48">
        <f t="shared" si="98"/>
        <v>50</v>
      </c>
      <c r="J240" s="49">
        <f t="shared" si="98"/>
        <v>100</v>
      </c>
      <c r="K240" s="49">
        <f t="shared" si="98"/>
        <v>100</v>
      </c>
      <c r="L240" s="50">
        <f t="shared" si="98"/>
        <v>114.96</v>
      </c>
      <c r="M240" s="40">
        <f t="shared" si="99"/>
        <v>364.96</v>
      </c>
      <c r="N240" s="48">
        <f t="shared" si="100"/>
        <v>0</v>
      </c>
      <c r="O240" s="49">
        <f t="shared" si="100"/>
        <v>0</v>
      </c>
      <c r="P240" s="49">
        <f t="shared" si="100"/>
        <v>0</v>
      </c>
      <c r="Q240" s="39">
        <f t="shared" si="100"/>
        <v>0</v>
      </c>
      <c r="R240" s="40">
        <f t="shared" si="102"/>
        <v>0</v>
      </c>
      <c r="S240" s="40">
        <f t="shared" ref="S240:S297" si="103">+H240+M240+R240</f>
        <v>412.46</v>
      </c>
    </row>
    <row r="241" spans="1:19" s="1" customFormat="1" ht="45" customHeight="1" x14ac:dyDescent="0.25">
      <c r="A241" s="178" t="s">
        <v>253</v>
      </c>
      <c r="B241" s="18" t="s">
        <v>109</v>
      </c>
      <c r="C241" s="47">
        <f t="shared" si="101"/>
        <v>0</v>
      </c>
      <c r="D241" s="48">
        <f t="shared" si="101"/>
        <v>0</v>
      </c>
      <c r="E241" s="49">
        <f t="shared" si="101"/>
        <v>0</v>
      </c>
      <c r="F241" s="49">
        <f t="shared" si="101"/>
        <v>0</v>
      </c>
      <c r="G241" s="50">
        <f t="shared" si="101"/>
        <v>6.1</v>
      </c>
      <c r="H241" s="40">
        <f t="shared" si="97"/>
        <v>6.1</v>
      </c>
      <c r="I241" s="48">
        <f t="shared" si="98"/>
        <v>10</v>
      </c>
      <c r="J241" s="49">
        <f t="shared" si="98"/>
        <v>10</v>
      </c>
      <c r="K241" s="49">
        <f t="shared" si="98"/>
        <v>10</v>
      </c>
      <c r="L241" s="50">
        <f t="shared" si="98"/>
        <v>20</v>
      </c>
      <c r="M241" s="40">
        <f t="shared" si="99"/>
        <v>50</v>
      </c>
      <c r="N241" s="48">
        <f t="shared" si="100"/>
        <v>20</v>
      </c>
      <c r="O241" s="49">
        <f t="shared" si="100"/>
        <v>20</v>
      </c>
      <c r="P241" s="49">
        <f t="shared" si="100"/>
        <v>30</v>
      </c>
      <c r="Q241" s="39">
        <f t="shared" si="100"/>
        <v>49</v>
      </c>
      <c r="R241" s="40">
        <f t="shared" si="102"/>
        <v>119</v>
      </c>
      <c r="S241" s="40">
        <f t="shared" si="103"/>
        <v>175.1</v>
      </c>
    </row>
    <row r="242" spans="1:19" s="1" customFormat="1" ht="32.1" customHeight="1" x14ac:dyDescent="0.25">
      <c r="A242" s="178" t="s">
        <v>254</v>
      </c>
      <c r="B242" s="18" t="s">
        <v>371</v>
      </c>
      <c r="C242" s="47">
        <f t="shared" si="101"/>
        <v>0</v>
      </c>
      <c r="D242" s="48">
        <f t="shared" si="101"/>
        <v>0</v>
      </c>
      <c r="E242" s="49">
        <f t="shared" si="101"/>
        <v>0</v>
      </c>
      <c r="F242" s="49">
        <f t="shared" si="101"/>
        <v>35.799999999999997</v>
      </c>
      <c r="G242" s="50">
        <f t="shared" si="101"/>
        <v>1</v>
      </c>
      <c r="H242" s="40">
        <f t="shared" si="97"/>
        <v>36.799999999999997</v>
      </c>
      <c r="I242" s="48">
        <f t="shared" si="98"/>
        <v>0</v>
      </c>
      <c r="J242" s="49">
        <f t="shared" si="98"/>
        <v>0</v>
      </c>
      <c r="K242" s="49">
        <f t="shared" si="98"/>
        <v>0</v>
      </c>
      <c r="L242" s="50">
        <f t="shared" si="98"/>
        <v>0</v>
      </c>
      <c r="M242" s="40">
        <f t="shared" si="99"/>
        <v>0</v>
      </c>
      <c r="N242" s="48">
        <f t="shared" si="100"/>
        <v>0</v>
      </c>
      <c r="O242" s="49">
        <f t="shared" si="100"/>
        <v>0</v>
      </c>
      <c r="P242" s="49">
        <f t="shared" si="100"/>
        <v>0</v>
      </c>
      <c r="Q242" s="39">
        <f t="shared" si="100"/>
        <v>0</v>
      </c>
      <c r="R242" s="40">
        <f t="shared" si="102"/>
        <v>0</v>
      </c>
      <c r="S242" s="40">
        <f t="shared" si="103"/>
        <v>36.799999999999997</v>
      </c>
    </row>
    <row r="243" spans="1:19" s="1" customFormat="1" ht="32.1" customHeight="1" x14ac:dyDescent="0.25">
      <c r="A243" s="178" t="s">
        <v>255</v>
      </c>
      <c r="B243" s="18" t="s">
        <v>577</v>
      </c>
      <c r="C243" s="47">
        <f t="shared" si="101"/>
        <v>0</v>
      </c>
      <c r="D243" s="48">
        <f t="shared" si="101"/>
        <v>0</v>
      </c>
      <c r="E243" s="49">
        <f t="shared" si="101"/>
        <v>9</v>
      </c>
      <c r="F243" s="49">
        <f t="shared" si="101"/>
        <v>30</v>
      </c>
      <c r="G243" s="50">
        <f t="shared" si="101"/>
        <v>39.9</v>
      </c>
      <c r="H243" s="40">
        <f t="shared" si="97"/>
        <v>78.900000000000006</v>
      </c>
      <c r="I243" s="48">
        <f t="shared" si="98"/>
        <v>0</v>
      </c>
      <c r="J243" s="49">
        <f t="shared" si="98"/>
        <v>0</v>
      </c>
      <c r="K243" s="49">
        <f t="shared" si="98"/>
        <v>0</v>
      </c>
      <c r="L243" s="50">
        <f t="shared" si="98"/>
        <v>0</v>
      </c>
      <c r="M243" s="40">
        <f t="shared" si="99"/>
        <v>0</v>
      </c>
      <c r="N243" s="48">
        <f t="shared" si="100"/>
        <v>0</v>
      </c>
      <c r="O243" s="49">
        <f t="shared" si="100"/>
        <v>0</v>
      </c>
      <c r="P243" s="49">
        <f t="shared" si="100"/>
        <v>0</v>
      </c>
      <c r="Q243" s="39">
        <f t="shared" si="100"/>
        <v>0</v>
      </c>
      <c r="R243" s="40">
        <f t="shared" si="102"/>
        <v>0</v>
      </c>
      <c r="S243" s="40">
        <f t="shared" si="103"/>
        <v>78.900000000000006</v>
      </c>
    </row>
    <row r="244" spans="1:19" s="1" customFormat="1" ht="54" customHeight="1" x14ac:dyDescent="0.25">
      <c r="A244" s="178" t="s">
        <v>256</v>
      </c>
      <c r="B244" s="18" t="s">
        <v>389</v>
      </c>
      <c r="C244" s="47">
        <f t="shared" si="101"/>
        <v>0</v>
      </c>
      <c r="D244" s="48">
        <f t="shared" si="101"/>
        <v>0</v>
      </c>
      <c r="E244" s="49">
        <f t="shared" si="101"/>
        <v>0</v>
      </c>
      <c r="F244" s="49">
        <f t="shared" si="101"/>
        <v>0</v>
      </c>
      <c r="G244" s="50">
        <f t="shared" si="101"/>
        <v>0</v>
      </c>
      <c r="H244" s="40">
        <f t="shared" si="97"/>
        <v>0</v>
      </c>
      <c r="I244" s="48">
        <f t="shared" si="98"/>
        <v>5</v>
      </c>
      <c r="J244" s="49">
        <f t="shared" si="98"/>
        <v>5</v>
      </c>
      <c r="K244" s="49">
        <f t="shared" si="98"/>
        <v>5</v>
      </c>
      <c r="L244" s="50">
        <f t="shared" si="98"/>
        <v>5</v>
      </c>
      <c r="M244" s="40">
        <f t="shared" si="99"/>
        <v>20</v>
      </c>
      <c r="N244" s="48">
        <f t="shared" si="100"/>
        <v>40</v>
      </c>
      <c r="O244" s="49">
        <f t="shared" si="100"/>
        <v>50</v>
      </c>
      <c r="P244" s="49">
        <f t="shared" si="100"/>
        <v>50</v>
      </c>
      <c r="Q244" s="39">
        <f t="shared" si="100"/>
        <v>53.2</v>
      </c>
      <c r="R244" s="40">
        <f t="shared" si="102"/>
        <v>193.2</v>
      </c>
      <c r="S244" s="40">
        <f t="shared" si="103"/>
        <v>213.2</v>
      </c>
    </row>
    <row r="245" spans="1:19" s="1" customFormat="1" ht="54" customHeight="1" x14ac:dyDescent="0.25">
      <c r="A245" s="178" t="s">
        <v>257</v>
      </c>
      <c r="B245" s="18" t="s">
        <v>346</v>
      </c>
      <c r="C245" s="47">
        <f t="shared" ref="C245:G254" si="104">+C104</f>
        <v>0</v>
      </c>
      <c r="D245" s="48">
        <f t="shared" si="104"/>
        <v>0</v>
      </c>
      <c r="E245" s="49">
        <f t="shared" si="104"/>
        <v>0</v>
      </c>
      <c r="F245" s="49">
        <f t="shared" si="104"/>
        <v>0</v>
      </c>
      <c r="G245" s="50">
        <f t="shared" si="104"/>
        <v>2.5</v>
      </c>
      <c r="H245" s="40">
        <f t="shared" si="97"/>
        <v>2.5</v>
      </c>
      <c r="I245" s="48">
        <f t="shared" si="98"/>
        <v>50</v>
      </c>
      <c r="J245" s="49">
        <f t="shared" si="98"/>
        <v>50</v>
      </c>
      <c r="K245" s="49">
        <f t="shared" si="98"/>
        <v>50</v>
      </c>
      <c r="L245" s="50">
        <f t="shared" si="98"/>
        <v>49.73</v>
      </c>
      <c r="M245" s="40">
        <f t="shared" si="99"/>
        <v>199.73</v>
      </c>
      <c r="N245" s="48">
        <f t="shared" ref="N245:Q259" si="105">+N104</f>
        <v>0</v>
      </c>
      <c r="O245" s="49">
        <f t="shared" si="105"/>
        <v>0</v>
      </c>
      <c r="P245" s="49">
        <f t="shared" si="105"/>
        <v>0</v>
      </c>
      <c r="Q245" s="39">
        <f t="shared" si="105"/>
        <v>0</v>
      </c>
      <c r="R245" s="40">
        <f t="shared" si="102"/>
        <v>0</v>
      </c>
      <c r="S245" s="40">
        <f t="shared" si="103"/>
        <v>202.23</v>
      </c>
    </row>
    <row r="246" spans="1:19" s="1" customFormat="1" ht="32.1" customHeight="1" x14ac:dyDescent="0.25">
      <c r="A246" s="178" t="s">
        <v>258</v>
      </c>
      <c r="B246" s="18" t="s">
        <v>507</v>
      </c>
      <c r="C246" s="47">
        <f t="shared" si="104"/>
        <v>0</v>
      </c>
      <c r="D246" s="48">
        <f t="shared" si="104"/>
        <v>0</v>
      </c>
      <c r="E246" s="49">
        <f t="shared" si="104"/>
        <v>0</v>
      </c>
      <c r="F246" s="49">
        <f t="shared" si="104"/>
        <v>0</v>
      </c>
      <c r="G246" s="50">
        <f t="shared" si="104"/>
        <v>7.58</v>
      </c>
      <c r="H246" s="40">
        <f t="shared" si="97"/>
        <v>7.58</v>
      </c>
      <c r="I246" s="48">
        <f t="shared" si="98"/>
        <v>0</v>
      </c>
      <c r="J246" s="49">
        <f t="shared" si="98"/>
        <v>0</v>
      </c>
      <c r="K246" s="49">
        <f t="shared" si="98"/>
        <v>0</v>
      </c>
      <c r="L246" s="50">
        <f t="shared" si="98"/>
        <v>0</v>
      </c>
      <c r="M246" s="40">
        <f t="shared" si="99"/>
        <v>0</v>
      </c>
      <c r="N246" s="48">
        <f t="shared" si="105"/>
        <v>0</v>
      </c>
      <c r="O246" s="49">
        <f t="shared" si="105"/>
        <v>0</v>
      </c>
      <c r="P246" s="49">
        <f t="shared" si="105"/>
        <v>0</v>
      </c>
      <c r="Q246" s="39">
        <f t="shared" si="105"/>
        <v>0</v>
      </c>
      <c r="R246" s="40">
        <f t="shared" si="102"/>
        <v>0</v>
      </c>
      <c r="S246" s="40">
        <f t="shared" si="103"/>
        <v>7.58</v>
      </c>
    </row>
    <row r="247" spans="1:19" s="1" customFormat="1" ht="32.1" customHeight="1" x14ac:dyDescent="0.25">
      <c r="A247" s="178" t="s">
        <v>259</v>
      </c>
      <c r="B247" s="18" t="s">
        <v>373</v>
      </c>
      <c r="C247" s="47">
        <f t="shared" si="104"/>
        <v>0</v>
      </c>
      <c r="D247" s="48">
        <f t="shared" si="104"/>
        <v>0</v>
      </c>
      <c r="E247" s="49">
        <f t="shared" si="104"/>
        <v>0</v>
      </c>
      <c r="F247" s="49">
        <f t="shared" si="104"/>
        <v>0</v>
      </c>
      <c r="G247" s="50">
        <f t="shared" si="104"/>
        <v>14.45</v>
      </c>
      <c r="H247" s="40">
        <f t="shared" si="97"/>
        <v>14.45</v>
      </c>
      <c r="I247" s="48">
        <f t="shared" si="98"/>
        <v>0</v>
      </c>
      <c r="J247" s="49">
        <f t="shared" si="98"/>
        <v>0</v>
      </c>
      <c r="K247" s="49">
        <f t="shared" si="98"/>
        <v>0</v>
      </c>
      <c r="L247" s="50">
        <f t="shared" si="98"/>
        <v>0</v>
      </c>
      <c r="M247" s="40">
        <f t="shared" si="99"/>
        <v>0</v>
      </c>
      <c r="N247" s="48">
        <f t="shared" si="105"/>
        <v>0</v>
      </c>
      <c r="O247" s="49">
        <f t="shared" si="105"/>
        <v>0</v>
      </c>
      <c r="P247" s="49">
        <f t="shared" si="105"/>
        <v>0</v>
      </c>
      <c r="Q247" s="39">
        <f t="shared" si="105"/>
        <v>0</v>
      </c>
      <c r="R247" s="40">
        <f t="shared" si="102"/>
        <v>0</v>
      </c>
      <c r="S247" s="40">
        <f t="shared" si="103"/>
        <v>14.45</v>
      </c>
    </row>
    <row r="248" spans="1:19" s="1" customFormat="1" ht="32.1" customHeight="1" x14ac:dyDescent="0.25">
      <c r="A248" s="178" t="s">
        <v>260</v>
      </c>
      <c r="B248" s="18" t="s">
        <v>390</v>
      </c>
      <c r="C248" s="47">
        <f t="shared" si="104"/>
        <v>0</v>
      </c>
      <c r="D248" s="48">
        <f t="shared" si="104"/>
        <v>0</v>
      </c>
      <c r="E248" s="49">
        <f t="shared" si="104"/>
        <v>0</v>
      </c>
      <c r="F248" s="49">
        <f t="shared" si="104"/>
        <v>0</v>
      </c>
      <c r="G248" s="50">
        <f t="shared" si="104"/>
        <v>0</v>
      </c>
      <c r="H248" s="40">
        <f t="shared" si="97"/>
        <v>0</v>
      </c>
      <c r="I248" s="48">
        <f t="shared" si="98"/>
        <v>5</v>
      </c>
      <c r="J248" s="49">
        <f t="shared" si="98"/>
        <v>5</v>
      </c>
      <c r="K248" s="49">
        <f t="shared" si="98"/>
        <v>5</v>
      </c>
      <c r="L248" s="50">
        <f t="shared" si="98"/>
        <v>5</v>
      </c>
      <c r="M248" s="40">
        <f t="shared" si="99"/>
        <v>20</v>
      </c>
      <c r="N248" s="48">
        <f t="shared" si="105"/>
        <v>0</v>
      </c>
      <c r="O248" s="49">
        <f t="shared" si="105"/>
        <v>50</v>
      </c>
      <c r="P248" s="49">
        <f t="shared" si="105"/>
        <v>50</v>
      </c>
      <c r="Q248" s="39">
        <f t="shared" si="105"/>
        <v>52.5</v>
      </c>
      <c r="R248" s="40">
        <f t="shared" si="102"/>
        <v>152.5</v>
      </c>
      <c r="S248" s="40">
        <f t="shared" si="103"/>
        <v>172.5</v>
      </c>
    </row>
    <row r="249" spans="1:19" s="1" customFormat="1" ht="32.1" customHeight="1" x14ac:dyDescent="0.25">
      <c r="A249" s="178" t="s">
        <v>261</v>
      </c>
      <c r="B249" s="18" t="s">
        <v>391</v>
      </c>
      <c r="C249" s="47">
        <f t="shared" si="104"/>
        <v>0</v>
      </c>
      <c r="D249" s="48">
        <f t="shared" si="104"/>
        <v>0</v>
      </c>
      <c r="E249" s="49">
        <f t="shared" si="104"/>
        <v>0</v>
      </c>
      <c r="F249" s="49">
        <f t="shared" si="104"/>
        <v>0</v>
      </c>
      <c r="G249" s="50">
        <f t="shared" si="104"/>
        <v>0</v>
      </c>
      <c r="H249" s="40">
        <f t="shared" si="97"/>
        <v>0</v>
      </c>
      <c r="I249" s="48">
        <f t="shared" si="98"/>
        <v>5</v>
      </c>
      <c r="J249" s="49">
        <f t="shared" si="98"/>
        <v>5</v>
      </c>
      <c r="K249" s="49">
        <f t="shared" si="98"/>
        <v>5</v>
      </c>
      <c r="L249" s="50">
        <f t="shared" si="98"/>
        <v>5</v>
      </c>
      <c r="M249" s="40">
        <f t="shared" si="99"/>
        <v>20</v>
      </c>
      <c r="N249" s="48">
        <f t="shared" si="105"/>
        <v>0</v>
      </c>
      <c r="O249" s="49">
        <f t="shared" si="105"/>
        <v>0</v>
      </c>
      <c r="P249" s="49">
        <f t="shared" si="105"/>
        <v>0</v>
      </c>
      <c r="Q249" s="39">
        <f t="shared" si="105"/>
        <v>0</v>
      </c>
      <c r="R249" s="40">
        <f t="shared" si="102"/>
        <v>0</v>
      </c>
      <c r="S249" s="40">
        <f t="shared" si="103"/>
        <v>20</v>
      </c>
    </row>
    <row r="250" spans="1:19" s="1" customFormat="1" ht="50.25" customHeight="1" x14ac:dyDescent="0.25">
      <c r="A250" s="178" t="s">
        <v>262</v>
      </c>
      <c r="B250" s="18" t="s">
        <v>392</v>
      </c>
      <c r="C250" s="47">
        <f t="shared" si="104"/>
        <v>0</v>
      </c>
      <c r="D250" s="48">
        <f t="shared" si="104"/>
        <v>0</v>
      </c>
      <c r="E250" s="49">
        <f t="shared" si="104"/>
        <v>0</v>
      </c>
      <c r="F250" s="49">
        <f t="shared" si="104"/>
        <v>0</v>
      </c>
      <c r="G250" s="50">
        <f t="shared" si="104"/>
        <v>3.05</v>
      </c>
      <c r="H250" s="40">
        <f t="shared" si="97"/>
        <v>3.05</v>
      </c>
      <c r="I250" s="48">
        <f t="shared" si="98"/>
        <v>12.21</v>
      </c>
      <c r="J250" s="49">
        <f t="shared" si="98"/>
        <v>0</v>
      </c>
      <c r="K250" s="49">
        <f t="shared" si="98"/>
        <v>0</v>
      </c>
      <c r="L250" s="50">
        <f t="shared" si="98"/>
        <v>0</v>
      </c>
      <c r="M250" s="40">
        <f t="shared" si="99"/>
        <v>12.21</v>
      </c>
      <c r="N250" s="48">
        <f t="shared" si="105"/>
        <v>0</v>
      </c>
      <c r="O250" s="49">
        <f t="shared" si="105"/>
        <v>0</v>
      </c>
      <c r="P250" s="49">
        <f t="shared" si="105"/>
        <v>0</v>
      </c>
      <c r="Q250" s="39">
        <f t="shared" si="105"/>
        <v>0</v>
      </c>
      <c r="R250" s="40">
        <f t="shared" si="102"/>
        <v>0</v>
      </c>
      <c r="S250" s="40">
        <f t="shared" si="103"/>
        <v>15.260000000000002</v>
      </c>
    </row>
    <row r="251" spans="1:19" s="1" customFormat="1" ht="42" customHeight="1" x14ac:dyDescent="0.25">
      <c r="A251" s="178" t="s">
        <v>263</v>
      </c>
      <c r="B251" s="18" t="s">
        <v>309</v>
      </c>
      <c r="C251" s="47">
        <f t="shared" si="104"/>
        <v>0</v>
      </c>
      <c r="D251" s="48">
        <f t="shared" si="104"/>
        <v>0</v>
      </c>
      <c r="E251" s="49">
        <f t="shared" si="104"/>
        <v>0</v>
      </c>
      <c r="F251" s="49">
        <f t="shared" si="104"/>
        <v>0</v>
      </c>
      <c r="G251" s="50">
        <f t="shared" si="104"/>
        <v>11.39</v>
      </c>
      <c r="H251" s="40">
        <f t="shared" si="97"/>
        <v>11.39</v>
      </c>
      <c r="I251" s="48">
        <f t="shared" si="98"/>
        <v>25</v>
      </c>
      <c r="J251" s="49">
        <f t="shared" si="98"/>
        <v>25</v>
      </c>
      <c r="K251" s="49">
        <f t="shared" si="98"/>
        <v>25</v>
      </c>
      <c r="L251" s="50">
        <f t="shared" si="98"/>
        <v>25</v>
      </c>
      <c r="M251" s="40">
        <f t="shared" si="99"/>
        <v>100</v>
      </c>
      <c r="N251" s="48">
        <f t="shared" si="105"/>
        <v>25</v>
      </c>
      <c r="O251" s="49">
        <f t="shared" si="105"/>
        <v>25</v>
      </c>
      <c r="P251" s="49">
        <f t="shared" si="105"/>
        <v>25</v>
      </c>
      <c r="Q251" s="39">
        <f t="shared" si="105"/>
        <v>25</v>
      </c>
      <c r="R251" s="40">
        <f t="shared" si="102"/>
        <v>100</v>
      </c>
      <c r="S251" s="40">
        <f t="shared" si="103"/>
        <v>211.39</v>
      </c>
    </row>
    <row r="252" spans="1:19" s="1" customFormat="1" ht="56.25" customHeight="1" x14ac:dyDescent="0.25">
      <c r="A252" s="178" t="s">
        <v>264</v>
      </c>
      <c r="B252" s="18" t="s">
        <v>590</v>
      </c>
      <c r="C252" s="47">
        <f t="shared" si="104"/>
        <v>0</v>
      </c>
      <c r="D252" s="48">
        <f t="shared" si="104"/>
        <v>0</v>
      </c>
      <c r="E252" s="49">
        <f t="shared" si="104"/>
        <v>0</v>
      </c>
      <c r="F252" s="49">
        <f t="shared" si="104"/>
        <v>0</v>
      </c>
      <c r="G252" s="50">
        <f t="shared" si="104"/>
        <v>15</v>
      </c>
      <c r="H252" s="40">
        <f>+SUM(D252:G252)</f>
        <v>15</v>
      </c>
      <c r="I252" s="48">
        <f t="shared" si="98"/>
        <v>0</v>
      </c>
      <c r="J252" s="49">
        <f t="shared" si="98"/>
        <v>0</v>
      </c>
      <c r="K252" s="49">
        <f t="shared" si="98"/>
        <v>0</v>
      </c>
      <c r="L252" s="50">
        <f t="shared" si="98"/>
        <v>0</v>
      </c>
      <c r="M252" s="40">
        <f>+SUM(I252:L252)</f>
        <v>0</v>
      </c>
      <c r="N252" s="48">
        <f t="shared" si="105"/>
        <v>0</v>
      </c>
      <c r="O252" s="49">
        <f t="shared" si="105"/>
        <v>0</v>
      </c>
      <c r="P252" s="49">
        <f t="shared" si="105"/>
        <v>0</v>
      </c>
      <c r="Q252" s="39">
        <f t="shared" si="105"/>
        <v>0</v>
      </c>
      <c r="R252" s="40">
        <f>+SUM(N252:Q252)</f>
        <v>0</v>
      </c>
      <c r="S252" s="40">
        <f>+H252+M252+R252</f>
        <v>15</v>
      </c>
    </row>
    <row r="253" spans="1:19" s="1" customFormat="1" ht="32.1" customHeight="1" x14ac:dyDescent="0.25">
      <c r="A253" s="178" t="s">
        <v>265</v>
      </c>
      <c r="B253" s="18" t="s">
        <v>347</v>
      </c>
      <c r="C253" s="47">
        <f t="shared" si="104"/>
        <v>0</v>
      </c>
      <c r="D253" s="48">
        <f t="shared" si="104"/>
        <v>0</v>
      </c>
      <c r="E253" s="49">
        <f t="shared" si="104"/>
        <v>0</v>
      </c>
      <c r="F253" s="49">
        <f t="shared" si="104"/>
        <v>84.47</v>
      </c>
      <c r="G253" s="50">
        <f t="shared" si="104"/>
        <v>0</v>
      </c>
      <c r="H253" s="40">
        <f t="shared" si="97"/>
        <v>84.47</v>
      </c>
      <c r="I253" s="48">
        <v>0</v>
      </c>
      <c r="J253" s="49">
        <v>0</v>
      </c>
      <c r="K253" s="49">
        <v>0</v>
      </c>
      <c r="L253" s="50">
        <v>0</v>
      </c>
      <c r="M253" s="40">
        <f t="shared" si="99"/>
        <v>0</v>
      </c>
      <c r="N253" s="48">
        <f t="shared" si="105"/>
        <v>0</v>
      </c>
      <c r="O253" s="49">
        <f t="shared" si="105"/>
        <v>0</v>
      </c>
      <c r="P253" s="49">
        <f t="shared" si="105"/>
        <v>0</v>
      </c>
      <c r="Q253" s="39">
        <f t="shared" si="105"/>
        <v>0</v>
      </c>
      <c r="R253" s="40">
        <f t="shared" si="102"/>
        <v>0</v>
      </c>
      <c r="S253" s="40">
        <f t="shared" si="103"/>
        <v>84.47</v>
      </c>
    </row>
    <row r="254" spans="1:19" s="1" customFormat="1" ht="44.25" customHeight="1" x14ac:dyDescent="0.25">
      <c r="A254" s="178" t="s">
        <v>266</v>
      </c>
      <c r="B254" s="18" t="s">
        <v>331</v>
      </c>
      <c r="C254" s="47">
        <f t="shared" si="104"/>
        <v>0</v>
      </c>
      <c r="D254" s="48">
        <f t="shared" si="104"/>
        <v>0</v>
      </c>
      <c r="E254" s="49">
        <f t="shared" si="104"/>
        <v>0</v>
      </c>
      <c r="F254" s="49">
        <f t="shared" si="104"/>
        <v>0</v>
      </c>
      <c r="G254" s="50">
        <f t="shared" si="104"/>
        <v>0</v>
      </c>
      <c r="H254" s="40">
        <f t="shared" ref="H254" si="106">+SUM(D254:G254)</f>
        <v>0</v>
      </c>
      <c r="I254" s="48">
        <f t="shared" ref="I254:L259" si="107">+I113</f>
        <v>0</v>
      </c>
      <c r="J254" s="49">
        <f t="shared" si="107"/>
        <v>0</v>
      </c>
      <c r="K254" s="49">
        <f t="shared" si="107"/>
        <v>10</v>
      </c>
      <c r="L254" s="50">
        <f t="shared" si="107"/>
        <v>10</v>
      </c>
      <c r="M254" s="40">
        <f t="shared" ref="M254" si="108">+SUM(I254:L254)</f>
        <v>20</v>
      </c>
      <c r="N254" s="48">
        <f t="shared" si="105"/>
        <v>10</v>
      </c>
      <c r="O254" s="49">
        <f t="shared" si="105"/>
        <v>10</v>
      </c>
      <c r="P254" s="49">
        <f t="shared" si="105"/>
        <v>20</v>
      </c>
      <c r="Q254" s="39">
        <f t="shared" si="105"/>
        <v>20</v>
      </c>
      <c r="R254" s="40">
        <f t="shared" si="102"/>
        <v>60</v>
      </c>
      <c r="S254" s="40">
        <f t="shared" si="103"/>
        <v>80</v>
      </c>
    </row>
    <row r="255" spans="1:19" s="1" customFormat="1" ht="35.25" customHeight="1" x14ac:dyDescent="0.25">
      <c r="A255" s="178" t="s">
        <v>267</v>
      </c>
      <c r="B255" s="18" t="s">
        <v>593</v>
      </c>
      <c r="C255" s="47">
        <f t="shared" ref="C255:G259" si="109">+C114</f>
        <v>7.48</v>
      </c>
      <c r="D255" s="48">
        <f t="shared" si="109"/>
        <v>0</v>
      </c>
      <c r="E255" s="49">
        <f t="shared" si="109"/>
        <v>0</v>
      </c>
      <c r="F255" s="49">
        <f t="shared" si="109"/>
        <v>0</v>
      </c>
      <c r="G255" s="49">
        <f t="shared" si="109"/>
        <v>0</v>
      </c>
      <c r="H255" s="40">
        <f t="shared" si="97"/>
        <v>0</v>
      </c>
      <c r="I255" s="48">
        <f t="shared" si="107"/>
        <v>0</v>
      </c>
      <c r="J255" s="49">
        <f t="shared" si="107"/>
        <v>0</v>
      </c>
      <c r="K255" s="49">
        <f t="shared" si="107"/>
        <v>0</v>
      </c>
      <c r="L255" s="50">
        <f t="shared" si="107"/>
        <v>0</v>
      </c>
      <c r="M255" s="40">
        <f t="shared" si="99"/>
        <v>0</v>
      </c>
      <c r="N255" s="48">
        <f t="shared" si="105"/>
        <v>0</v>
      </c>
      <c r="O255" s="49">
        <f t="shared" si="105"/>
        <v>0</v>
      </c>
      <c r="P255" s="49">
        <f t="shared" si="105"/>
        <v>0</v>
      </c>
      <c r="Q255" s="39">
        <f t="shared" si="105"/>
        <v>0</v>
      </c>
      <c r="R255" s="40">
        <f t="shared" si="102"/>
        <v>0</v>
      </c>
      <c r="S255" s="40">
        <f t="shared" si="103"/>
        <v>0</v>
      </c>
    </row>
    <row r="256" spans="1:19" s="1" customFormat="1" ht="32.1" customHeight="1" x14ac:dyDescent="0.25">
      <c r="A256" s="178" t="s">
        <v>268</v>
      </c>
      <c r="B256" s="18" t="s">
        <v>490</v>
      </c>
      <c r="C256" s="47">
        <f t="shared" si="109"/>
        <v>9.56</v>
      </c>
      <c r="D256" s="48">
        <f t="shared" si="109"/>
        <v>0</v>
      </c>
      <c r="E256" s="49">
        <f t="shared" si="109"/>
        <v>0</v>
      </c>
      <c r="F256" s="49">
        <f t="shared" si="109"/>
        <v>0</v>
      </c>
      <c r="G256" s="49">
        <f t="shared" si="109"/>
        <v>0</v>
      </c>
      <c r="H256" s="40">
        <f t="shared" si="97"/>
        <v>0</v>
      </c>
      <c r="I256" s="48">
        <f t="shared" si="107"/>
        <v>0</v>
      </c>
      <c r="J256" s="49">
        <f t="shared" si="107"/>
        <v>0</v>
      </c>
      <c r="K256" s="49">
        <f t="shared" si="107"/>
        <v>0</v>
      </c>
      <c r="L256" s="50">
        <f t="shared" si="107"/>
        <v>0</v>
      </c>
      <c r="M256" s="40">
        <f t="shared" si="99"/>
        <v>0</v>
      </c>
      <c r="N256" s="48">
        <f t="shared" si="105"/>
        <v>0</v>
      </c>
      <c r="O256" s="49">
        <f t="shared" si="105"/>
        <v>0</v>
      </c>
      <c r="P256" s="49">
        <f t="shared" si="105"/>
        <v>0</v>
      </c>
      <c r="Q256" s="39">
        <f t="shared" si="105"/>
        <v>0</v>
      </c>
      <c r="R256" s="40">
        <f t="shared" si="102"/>
        <v>0</v>
      </c>
      <c r="S256" s="40">
        <f t="shared" si="103"/>
        <v>0</v>
      </c>
    </row>
    <row r="257" spans="1:19" s="1" customFormat="1" ht="32.1" customHeight="1" x14ac:dyDescent="0.25">
      <c r="A257" s="178" t="s">
        <v>269</v>
      </c>
      <c r="B257" s="18" t="s">
        <v>594</v>
      </c>
      <c r="C257" s="47">
        <f t="shared" si="109"/>
        <v>9</v>
      </c>
      <c r="D257" s="48">
        <f t="shared" si="109"/>
        <v>0</v>
      </c>
      <c r="E257" s="49">
        <f t="shared" si="109"/>
        <v>0</v>
      </c>
      <c r="F257" s="49">
        <f t="shared" si="109"/>
        <v>0</v>
      </c>
      <c r="G257" s="50">
        <f t="shared" si="109"/>
        <v>0</v>
      </c>
      <c r="H257" s="40">
        <f t="shared" si="97"/>
        <v>0</v>
      </c>
      <c r="I257" s="48">
        <f t="shared" si="107"/>
        <v>0</v>
      </c>
      <c r="J257" s="49">
        <f t="shared" si="107"/>
        <v>0</v>
      </c>
      <c r="K257" s="49">
        <f t="shared" si="107"/>
        <v>0</v>
      </c>
      <c r="L257" s="50">
        <f t="shared" si="107"/>
        <v>0</v>
      </c>
      <c r="M257" s="40">
        <f t="shared" si="99"/>
        <v>0</v>
      </c>
      <c r="N257" s="48">
        <f t="shared" si="105"/>
        <v>0</v>
      </c>
      <c r="O257" s="49">
        <f t="shared" si="105"/>
        <v>0</v>
      </c>
      <c r="P257" s="49">
        <f t="shared" si="105"/>
        <v>0</v>
      </c>
      <c r="Q257" s="39">
        <f t="shared" si="105"/>
        <v>0</v>
      </c>
      <c r="R257" s="40">
        <f t="shared" si="102"/>
        <v>0</v>
      </c>
      <c r="S257" s="40">
        <f t="shared" si="103"/>
        <v>0</v>
      </c>
    </row>
    <row r="258" spans="1:19" s="1" customFormat="1" ht="38.25" customHeight="1" x14ac:dyDescent="0.25">
      <c r="A258" s="178" t="s">
        <v>270</v>
      </c>
      <c r="B258" s="18" t="s">
        <v>349</v>
      </c>
      <c r="C258" s="47">
        <f t="shared" si="109"/>
        <v>0</v>
      </c>
      <c r="D258" s="48">
        <f t="shared" si="109"/>
        <v>0</v>
      </c>
      <c r="E258" s="49">
        <f t="shared" si="109"/>
        <v>0</v>
      </c>
      <c r="F258" s="49">
        <f t="shared" si="109"/>
        <v>0</v>
      </c>
      <c r="G258" s="50">
        <f t="shared" si="109"/>
        <v>0</v>
      </c>
      <c r="H258" s="40">
        <f t="shared" si="97"/>
        <v>0</v>
      </c>
      <c r="I258" s="48">
        <f t="shared" si="107"/>
        <v>5</v>
      </c>
      <c r="J258" s="49">
        <f t="shared" si="107"/>
        <v>5</v>
      </c>
      <c r="K258" s="49">
        <f t="shared" si="107"/>
        <v>5</v>
      </c>
      <c r="L258" s="50">
        <f t="shared" si="107"/>
        <v>5</v>
      </c>
      <c r="M258" s="40">
        <f t="shared" si="99"/>
        <v>20</v>
      </c>
      <c r="N258" s="48">
        <f t="shared" si="105"/>
        <v>0</v>
      </c>
      <c r="O258" s="49">
        <f t="shared" si="105"/>
        <v>0</v>
      </c>
      <c r="P258" s="49">
        <f t="shared" si="105"/>
        <v>0</v>
      </c>
      <c r="Q258" s="39">
        <f t="shared" si="105"/>
        <v>0</v>
      </c>
      <c r="R258" s="40">
        <f t="shared" si="102"/>
        <v>0</v>
      </c>
      <c r="S258" s="40">
        <f t="shared" si="103"/>
        <v>20</v>
      </c>
    </row>
    <row r="259" spans="1:19" s="1" customFormat="1" ht="54.75" customHeight="1" x14ac:dyDescent="0.25">
      <c r="A259" s="178" t="s">
        <v>271</v>
      </c>
      <c r="B259" s="18" t="s">
        <v>332</v>
      </c>
      <c r="C259" s="47">
        <f t="shared" si="109"/>
        <v>1.19</v>
      </c>
      <c r="D259" s="48">
        <f t="shared" si="109"/>
        <v>0</v>
      </c>
      <c r="E259" s="49">
        <f t="shared" si="109"/>
        <v>0</v>
      </c>
      <c r="F259" s="49">
        <f t="shared" si="109"/>
        <v>0</v>
      </c>
      <c r="G259" s="50">
        <f t="shared" si="109"/>
        <v>0</v>
      </c>
      <c r="H259" s="40">
        <f t="shared" si="97"/>
        <v>0</v>
      </c>
      <c r="I259" s="48">
        <f t="shared" si="107"/>
        <v>50</v>
      </c>
      <c r="J259" s="49">
        <f t="shared" si="107"/>
        <v>100</v>
      </c>
      <c r="K259" s="49">
        <f t="shared" si="107"/>
        <v>100</v>
      </c>
      <c r="L259" s="50">
        <f t="shared" si="107"/>
        <v>86.89</v>
      </c>
      <c r="M259" s="40">
        <f t="shared" si="99"/>
        <v>336.89</v>
      </c>
      <c r="N259" s="48">
        <f t="shared" si="105"/>
        <v>0</v>
      </c>
      <c r="O259" s="49">
        <f t="shared" si="105"/>
        <v>0</v>
      </c>
      <c r="P259" s="49">
        <f t="shared" si="105"/>
        <v>0</v>
      </c>
      <c r="Q259" s="39">
        <f t="shared" si="105"/>
        <v>0</v>
      </c>
      <c r="R259" s="40">
        <f t="shared" si="102"/>
        <v>0</v>
      </c>
      <c r="S259" s="40">
        <f t="shared" si="103"/>
        <v>336.89</v>
      </c>
    </row>
    <row r="260" spans="1:19" s="1" customFormat="1" ht="46.5" customHeight="1" x14ac:dyDescent="0.25">
      <c r="A260" s="178" t="s">
        <v>272</v>
      </c>
      <c r="B260" s="22" t="s">
        <v>457</v>
      </c>
      <c r="C260" s="47">
        <f>+C160</f>
        <v>0</v>
      </c>
      <c r="D260" s="48">
        <f>+D160</f>
        <v>5</v>
      </c>
      <c r="E260" s="49">
        <f>+E160</f>
        <v>5</v>
      </c>
      <c r="F260" s="49">
        <f>+F160</f>
        <v>30</v>
      </c>
      <c r="G260" s="50">
        <f>+G160</f>
        <v>60.3</v>
      </c>
      <c r="H260" s="40">
        <f t="shared" si="97"/>
        <v>100.3</v>
      </c>
      <c r="I260" s="48">
        <f>+I160</f>
        <v>0</v>
      </c>
      <c r="J260" s="49">
        <f>+J160</f>
        <v>0</v>
      </c>
      <c r="K260" s="49">
        <f>+K160</f>
        <v>0</v>
      </c>
      <c r="L260" s="50">
        <f>+L160</f>
        <v>0</v>
      </c>
      <c r="M260" s="40">
        <f t="shared" si="99"/>
        <v>0</v>
      </c>
      <c r="N260" s="48">
        <f>+N160</f>
        <v>0</v>
      </c>
      <c r="O260" s="49">
        <f>+O160</f>
        <v>0</v>
      </c>
      <c r="P260" s="49">
        <f>+P160</f>
        <v>0</v>
      </c>
      <c r="Q260" s="39">
        <f>+Q160</f>
        <v>0</v>
      </c>
      <c r="R260" s="40">
        <f t="shared" si="102"/>
        <v>0</v>
      </c>
      <c r="S260" s="40">
        <f t="shared" si="103"/>
        <v>100.3</v>
      </c>
    </row>
    <row r="261" spans="1:19" s="1" customFormat="1" ht="32.1" customHeight="1" x14ac:dyDescent="0.25">
      <c r="A261" s="178" t="s">
        <v>273</v>
      </c>
      <c r="B261" s="18" t="s">
        <v>350</v>
      </c>
      <c r="C261" s="47">
        <f t="shared" ref="C261:G266" si="110">+C119</f>
        <v>0</v>
      </c>
      <c r="D261" s="48">
        <f t="shared" si="110"/>
        <v>50</v>
      </c>
      <c r="E261" s="49">
        <f t="shared" si="110"/>
        <v>50</v>
      </c>
      <c r="F261" s="49">
        <f t="shared" si="110"/>
        <v>200</v>
      </c>
      <c r="G261" s="50">
        <f t="shared" si="110"/>
        <v>140.78</v>
      </c>
      <c r="H261" s="40">
        <f t="shared" si="97"/>
        <v>440.78</v>
      </c>
      <c r="I261" s="48">
        <f t="shared" ref="I261:L266" si="111">+I119</f>
        <v>0</v>
      </c>
      <c r="J261" s="49">
        <f t="shared" si="111"/>
        <v>0</v>
      </c>
      <c r="K261" s="49">
        <f t="shared" si="111"/>
        <v>0</v>
      </c>
      <c r="L261" s="50">
        <f t="shared" si="111"/>
        <v>0</v>
      </c>
      <c r="M261" s="40">
        <f t="shared" si="99"/>
        <v>0</v>
      </c>
      <c r="N261" s="48">
        <f t="shared" ref="N261:Q266" si="112">+N119</f>
        <v>0</v>
      </c>
      <c r="O261" s="49">
        <f t="shared" si="112"/>
        <v>0</v>
      </c>
      <c r="P261" s="49">
        <f t="shared" si="112"/>
        <v>0</v>
      </c>
      <c r="Q261" s="39">
        <f t="shared" si="112"/>
        <v>0</v>
      </c>
      <c r="R261" s="40">
        <f t="shared" si="102"/>
        <v>0</v>
      </c>
      <c r="S261" s="40">
        <f t="shared" si="103"/>
        <v>440.78</v>
      </c>
    </row>
    <row r="262" spans="1:19" s="1" customFormat="1" ht="32.1" customHeight="1" x14ac:dyDescent="0.25">
      <c r="A262" s="178" t="s">
        <v>274</v>
      </c>
      <c r="B262" s="18" t="s">
        <v>419</v>
      </c>
      <c r="C262" s="47">
        <f t="shared" si="110"/>
        <v>0</v>
      </c>
      <c r="D262" s="48">
        <f t="shared" si="110"/>
        <v>0</v>
      </c>
      <c r="E262" s="49">
        <f t="shared" si="110"/>
        <v>0</v>
      </c>
      <c r="F262" s="49">
        <f t="shared" si="110"/>
        <v>0</v>
      </c>
      <c r="G262" s="50">
        <f t="shared" si="110"/>
        <v>10</v>
      </c>
      <c r="H262" s="40">
        <f t="shared" ref="H262" si="113">+SUM(D262:G262)</f>
        <v>10</v>
      </c>
      <c r="I262" s="48">
        <f t="shared" si="111"/>
        <v>0</v>
      </c>
      <c r="J262" s="49">
        <f t="shared" si="111"/>
        <v>0</v>
      </c>
      <c r="K262" s="49">
        <f t="shared" si="111"/>
        <v>0</v>
      </c>
      <c r="L262" s="50">
        <f t="shared" si="111"/>
        <v>0</v>
      </c>
      <c r="M262" s="40">
        <f t="shared" ref="M262" si="114">+SUM(I262:L262)</f>
        <v>0</v>
      </c>
      <c r="N262" s="48">
        <f t="shared" si="112"/>
        <v>0</v>
      </c>
      <c r="O262" s="49">
        <f t="shared" si="112"/>
        <v>0</v>
      </c>
      <c r="P262" s="49">
        <f t="shared" si="112"/>
        <v>0</v>
      </c>
      <c r="Q262" s="39">
        <f t="shared" si="112"/>
        <v>0</v>
      </c>
      <c r="R262" s="40">
        <f>+SUM(N262:Q262)</f>
        <v>0</v>
      </c>
      <c r="S262" s="40">
        <f t="shared" si="103"/>
        <v>10</v>
      </c>
    </row>
    <row r="263" spans="1:19" s="1" customFormat="1" ht="66.75" customHeight="1" x14ac:dyDescent="0.25">
      <c r="A263" s="178" t="s">
        <v>275</v>
      </c>
      <c r="B263" s="18" t="s">
        <v>458</v>
      </c>
      <c r="C263" s="47">
        <f t="shared" si="110"/>
        <v>0</v>
      </c>
      <c r="D263" s="48">
        <f t="shared" si="110"/>
        <v>0</v>
      </c>
      <c r="E263" s="49">
        <f t="shared" si="110"/>
        <v>0</v>
      </c>
      <c r="F263" s="49">
        <f t="shared" si="110"/>
        <v>0</v>
      </c>
      <c r="G263" s="50">
        <f t="shared" si="110"/>
        <v>0</v>
      </c>
      <c r="H263" s="40">
        <f t="shared" si="97"/>
        <v>0</v>
      </c>
      <c r="I263" s="48">
        <f t="shared" si="111"/>
        <v>25</v>
      </c>
      <c r="J263" s="49">
        <f t="shared" si="111"/>
        <v>25</v>
      </c>
      <c r="K263" s="49">
        <f t="shared" si="111"/>
        <v>25</v>
      </c>
      <c r="L263" s="50">
        <f t="shared" si="111"/>
        <v>25</v>
      </c>
      <c r="M263" s="40">
        <f t="shared" si="99"/>
        <v>100</v>
      </c>
      <c r="N263" s="48">
        <f t="shared" si="112"/>
        <v>250</v>
      </c>
      <c r="O263" s="49">
        <f t="shared" si="112"/>
        <v>250</v>
      </c>
      <c r="P263" s="49">
        <f t="shared" si="112"/>
        <v>250</v>
      </c>
      <c r="Q263" s="39">
        <f t="shared" si="112"/>
        <v>250</v>
      </c>
      <c r="R263" s="40">
        <f t="shared" si="102"/>
        <v>1000</v>
      </c>
      <c r="S263" s="40">
        <f t="shared" si="103"/>
        <v>1100</v>
      </c>
    </row>
    <row r="264" spans="1:19" s="1" customFormat="1" ht="32.1" customHeight="1" x14ac:dyDescent="0.25">
      <c r="A264" s="178" t="s">
        <v>276</v>
      </c>
      <c r="B264" s="18" t="s">
        <v>351</v>
      </c>
      <c r="C264" s="47">
        <f t="shared" si="110"/>
        <v>0</v>
      </c>
      <c r="D264" s="48">
        <f t="shared" si="110"/>
        <v>0</v>
      </c>
      <c r="E264" s="49">
        <f t="shared" si="110"/>
        <v>0</v>
      </c>
      <c r="F264" s="49">
        <f t="shared" si="110"/>
        <v>0</v>
      </c>
      <c r="G264" s="50">
        <f t="shared" si="110"/>
        <v>0</v>
      </c>
      <c r="H264" s="40">
        <f t="shared" ref="H264:H274" si="115">+SUM(D264:G264)</f>
        <v>0</v>
      </c>
      <c r="I264" s="48">
        <f t="shared" si="111"/>
        <v>5</v>
      </c>
      <c r="J264" s="49">
        <f t="shared" si="111"/>
        <v>5</v>
      </c>
      <c r="K264" s="49">
        <f t="shared" si="111"/>
        <v>5</v>
      </c>
      <c r="L264" s="50">
        <f t="shared" si="111"/>
        <v>5</v>
      </c>
      <c r="M264" s="40">
        <f t="shared" ref="M264:M274" si="116">+SUM(I264:L264)</f>
        <v>20</v>
      </c>
      <c r="N264" s="48">
        <f t="shared" si="112"/>
        <v>0</v>
      </c>
      <c r="O264" s="49">
        <f t="shared" si="112"/>
        <v>0</v>
      </c>
      <c r="P264" s="49">
        <f t="shared" si="112"/>
        <v>0</v>
      </c>
      <c r="Q264" s="39">
        <f t="shared" si="112"/>
        <v>0</v>
      </c>
      <c r="R264" s="40">
        <f t="shared" si="102"/>
        <v>0</v>
      </c>
      <c r="S264" s="40">
        <f t="shared" si="103"/>
        <v>20</v>
      </c>
    </row>
    <row r="265" spans="1:19" s="1" customFormat="1" ht="32.1" customHeight="1" x14ac:dyDescent="0.25">
      <c r="A265" s="178" t="s">
        <v>277</v>
      </c>
      <c r="B265" s="18" t="s">
        <v>334</v>
      </c>
      <c r="C265" s="47">
        <f t="shared" si="110"/>
        <v>13</v>
      </c>
      <c r="D265" s="48">
        <f t="shared" si="110"/>
        <v>0</v>
      </c>
      <c r="E265" s="49">
        <f t="shared" si="110"/>
        <v>0</v>
      </c>
      <c r="F265" s="49">
        <f t="shared" si="110"/>
        <v>0</v>
      </c>
      <c r="G265" s="50">
        <f t="shared" si="110"/>
        <v>328</v>
      </c>
      <c r="H265" s="40">
        <f t="shared" si="115"/>
        <v>328</v>
      </c>
      <c r="I265" s="48">
        <f t="shared" si="111"/>
        <v>0</v>
      </c>
      <c r="J265" s="49">
        <f t="shared" si="111"/>
        <v>0</v>
      </c>
      <c r="K265" s="49">
        <f t="shared" si="111"/>
        <v>0</v>
      </c>
      <c r="L265" s="50">
        <f t="shared" si="111"/>
        <v>0</v>
      </c>
      <c r="M265" s="40">
        <f t="shared" si="116"/>
        <v>0</v>
      </c>
      <c r="N265" s="48">
        <f t="shared" si="112"/>
        <v>0</v>
      </c>
      <c r="O265" s="49">
        <f t="shared" si="112"/>
        <v>0</v>
      </c>
      <c r="P265" s="49">
        <f t="shared" si="112"/>
        <v>0</v>
      </c>
      <c r="Q265" s="39">
        <f t="shared" si="112"/>
        <v>0</v>
      </c>
      <c r="R265" s="40">
        <f t="shared" si="102"/>
        <v>0</v>
      </c>
      <c r="S265" s="40">
        <f t="shared" si="103"/>
        <v>328</v>
      </c>
    </row>
    <row r="266" spans="1:19" s="1" customFormat="1" ht="32.1" customHeight="1" x14ac:dyDescent="0.25">
      <c r="A266" s="178" t="s">
        <v>278</v>
      </c>
      <c r="B266" s="18" t="s">
        <v>444</v>
      </c>
      <c r="C266" s="47">
        <f t="shared" si="110"/>
        <v>0</v>
      </c>
      <c r="D266" s="48">
        <f t="shared" si="110"/>
        <v>0</v>
      </c>
      <c r="E266" s="49">
        <f t="shared" si="110"/>
        <v>0</v>
      </c>
      <c r="F266" s="49">
        <f t="shared" si="110"/>
        <v>0</v>
      </c>
      <c r="G266" s="50">
        <f t="shared" si="110"/>
        <v>0</v>
      </c>
      <c r="H266" s="40">
        <f t="shared" si="115"/>
        <v>0</v>
      </c>
      <c r="I266" s="48">
        <f t="shared" si="111"/>
        <v>50</v>
      </c>
      <c r="J266" s="49">
        <f t="shared" si="111"/>
        <v>100</v>
      </c>
      <c r="K266" s="49">
        <f t="shared" si="111"/>
        <v>100</v>
      </c>
      <c r="L266" s="50">
        <f t="shared" si="111"/>
        <v>65.510000000000005</v>
      </c>
      <c r="M266" s="40">
        <f t="shared" si="116"/>
        <v>315.51</v>
      </c>
      <c r="N266" s="48">
        <f t="shared" si="112"/>
        <v>0</v>
      </c>
      <c r="O266" s="49">
        <f t="shared" si="112"/>
        <v>0</v>
      </c>
      <c r="P266" s="49">
        <f t="shared" si="112"/>
        <v>0</v>
      </c>
      <c r="Q266" s="39">
        <f t="shared" si="112"/>
        <v>0</v>
      </c>
      <c r="R266" s="40">
        <f t="shared" si="102"/>
        <v>0</v>
      </c>
      <c r="S266" s="40">
        <f t="shared" si="103"/>
        <v>315.51</v>
      </c>
    </row>
    <row r="267" spans="1:19" s="1" customFormat="1" ht="45" customHeight="1" x14ac:dyDescent="0.25">
      <c r="A267" s="178" t="s">
        <v>279</v>
      </c>
      <c r="B267" s="18" t="s">
        <v>422</v>
      </c>
      <c r="C267" s="47">
        <f t="shared" ref="C267:G280" si="117">+C126</f>
        <v>0</v>
      </c>
      <c r="D267" s="48">
        <f t="shared" si="117"/>
        <v>0</v>
      </c>
      <c r="E267" s="49">
        <f t="shared" si="117"/>
        <v>0</v>
      </c>
      <c r="F267" s="49">
        <f t="shared" si="117"/>
        <v>0</v>
      </c>
      <c r="G267" s="50">
        <f t="shared" si="117"/>
        <v>0</v>
      </c>
      <c r="H267" s="40">
        <f t="shared" si="115"/>
        <v>0</v>
      </c>
      <c r="I267" s="48">
        <f t="shared" ref="I267:L283" si="118">+I126</f>
        <v>5</v>
      </c>
      <c r="J267" s="49">
        <f t="shared" si="118"/>
        <v>5</v>
      </c>
      <c r="K267" s="49">
        <f t="shared" si="118"/>
        <v>5</v>
      </c>
      <c r="L267" s="50">
        <f t="shared" si="118"/>
        <v>5</v>
      </c>
      <c r="M267" s="40">
        <f t="shared" si="116"/>
        <v>20</v>
      </c>
      <c r="N267" s="48">
        <f t="shared" ref="N267:Q283" si="119">+N126</f>
        <v>0</v>
      </c>
      <c r="O267" s="49">
        <f t="shared" si="119"/>
        <v>0</v>
      </c>
      <c r="P267" s="49">
        <f t="shared" si="119"/>
        <v>0</v>
      </c>
      <c r="Q267" s="39">
        <f t="shared" si="119"/>
        <v>0</v>
      </c>
      <c r="R267" s="40">
        <f t="shared" si="102"/>
        <v>0</v>
      </c>
      <c r="S267" s="40">
        <f t="shared" si="103"/>
        <v>20</v>
      </c>
    </row>
    <row r="268" spans="1:19" s="1" customFormat="1" ht="45" customHeight="1" x14ac:dyDescent="0.25">
      <c r="A268" s="178" t="s">
        <v>280</v>
      </c>
      <c r="B268" s="18" t="s">
        <v>423</v>
      </c>
      <c r="C268" s="47">
        <f t="shared" si="117"/>
        <v>0</v>
      </c>
      <c r="D268" s="48">
        <f t="shared" si="117"/>
        <v>0</v>
      </c>
      <c r="E268" s="49">
        <f t="shared" si="117"/>
        <v>0</v>
      </c>
      <c r="F268" s="49">
        <f t="shared" si="117"/>
        <v>0</v>
      </c>
      <c r="G268" s="50">
        <f t="shared" si="117"/>
        <v>0</v>
      </c>
      <c r="H268" s="40">
        <f t="shared" si="115"/>
        <v>0</v>
      </c>
      <c r="I268" s="48">
        <f t="shared" si="118"/>
        <v>0</v>
      </c>
      <c r="J268" s="49">
        <f t="shared" si="118"/>
        <v>5</v>
      </c>
      <c r="K268" s="49">
        <f t="shared" si="118"/>
        <v>5</v>
      </c>
      <c r="L268" s="50">
        <f t="shared" si="118"/>
        <v>5</v>
      </c>
      <c r="M268" s="40">
        <f t="shared" si="116"/>
        <v>15</v>
      </c>
      <c r="N268" s="48">
        <f t="shared" si="119"/>
        <v>0</v>
      </c>
      <c r="O268" s="49">
        <f t="shared" si="119"/>
        <v>0</v>
      </c>
      <c r="P268" s="49">
        <f t="shared" si="119"/>
        <v>0</v>
      </c>
      <c r="Q268" s="39">
        <f t="shared" si="119"/>
        <v>0</v>
      </c>
      <c r="R268" s="40">
        <f t="shared" si="102"/>
        <v>0</v>
      </c>
      <c r="S268" s="40">
        <f t="shared" si="103"/>
        <v>15</v>
      </c>
    </row>
    <row r="269" spans="1:19" s="1" customFormat="1" ht="45" customHeight="1" x14ac:dyDescent="0.25">
      <c r="A269" s="178" t="s">
        <v>281</v>
      </c>
      <c r="B269" s="18" t="s">
        <v>424</v>
      </c>
      <c r="C269" s="47">
        <f t="shared" si="117"/>
        <v>0</v>
      </c>
      <c r="D269" s="48">
        <f t="shared" si="117"/>
        <v>0</v>
      </c>
      <c r="E269" s="49">
        <f t="shared" si="117"/>
        <v>0</v>
      </c>
      <c r="F269" s="49">
        <f t="shared" si="117"/>
        <v>0</v>
      </c>
      <c r="G269" s="50">
        <f t="shared" si="117"/>
        <v>0</v>
      </c>
      <c r="H269" s="40">
        <f t="shared" si="115"/>
        <v>0</v>
      </c>
      <c r="I269" s="48">
        <f t="shared" si="118"/>
        <v>0</v>
      </c>
      <c r="J269" s="49">
        <f t="shared" si="118"/>
        <v>0</v>
      </c>
      <c r="K269" s="49">
        <f t="shared" si="118"/>
        <v>0</v>
      </c>
      <c r="L269" s="50">
        <f t="shared" si="118"/>
        <v>0</v>
      </c>
      <c r="M269" s="40">
        <f t="shared" si="116"/>
        <v>0</v>
      </c>
      <c r="N269" s="48">
        <f t="shared" si="119"/>
        <v>80</v>
      </c>
      <c r="O269" s="49">
        <f t="shared" si="119"/>
        <v>80</v>
      </c>
      <c r="P269" s="49">
        <f t="shared" si="119"/>
        <v>80</v>
      </c>
      <c r="Q269" s="39">
        <f t="shared" si="119"/>
        <v>60</v>
      </c>
      <c r="R269" s="40">
        <f t="shared" si="102"/>
        <v>300</v>
      </c>
      <c r="S269" s="40">
        <f t="shared" si="103"/>
        <v>300</v>
      </c>
    </row>
    <row r="270" spans="1:19" s="1" customFormat="1" ht="44.25" customHeight="1" x14ac:dyDescent="0.25">
      <c r="A270" s="178" t="s">
        <v>282</v>
      </c>
      <c r="B270" s="18" t="s">
        <v>426</v>
      </c>
      <c r="C270" s="47">
        <f t="shared" si="117"/>
        <v>0</v>
      </c>
      <c r="D270" s="48">
        <f t="shared" si="117"/>
        <v>0</v>
      </c>
      <c r="E270" s="49">
        <f t="shared" si="117"/>
        <v>0</v>
      </c>
      <c r="F270" s="49">
        <f t="shared" si="117"/>
        <v>0</v>
      </c>
      <c r="G270" s="50">
        <f t="shared" si="117"/>
        <v>0</v>
      </c>
      <c r="H270" s="40">
        <f t="shared" si="115"/>
        <v>0</v>
      </c>
      <c r="I270" s="48">
        <f t="shared" si="118"/>
        <v>0</v>
      </c>
      <c r="J270" s="49">
        <f t="shared" si="118"/>
        <v>0</v>
      </c>
      <c r="K270" s="49">
        <f t="shared" si="118"/>
        <v>0</v>
      </c>
      <c r="L270" s="50">
        <f t="shared" si="118"/>
        <v>0</v>
      </c>
      <c r="M270" s="40">
        <f t="shared" si="116"/>
        <v>0</v>
      </c>
      <c r="N270" s="48">
        <f t="shared" si="119"/>
        <v>0</v>
      </c>
      <c r="O270" s="49">
        <f t="shared" si="119"/>
        <v>5</v>
      </c>
      <c r="P270" s="49">
        <f t="shared" si="119"/>
        <v>5</v>
      </c>
      <c r="Q270" s="39">
        <f t="shared" si="119"/>
        <v>3</v>
      </c>
      <c r="R270" s="40">
        <f t="shared" si="102"/>
        <v>13</v>
      </c>
      <c r="S270" s="40">
        <f t="shared" si="103"/>
        <v>13</v>
      </c>
    </row>
    <row r="271" spans="1:19" s="1" customFormat="1" ht="32.1" customHeight="1" x14ac:dyDescent="0.25">
      <c r="A271" s="178" t="s">
        <v>283</v>
      </c>
      <c r="B271" s="18" t="s">
        <v>352</v>
      </c>
      <c r="C271" s="47">
        <f t="shared" si="117"/>
        <v>23.7</v>
      </c>
      <c r="D271" s="48">
        <f t="shared" si="117"/>
        <v>0</v>
      </c>
      <c r="E271" s="49">
        <f t="shared" si="117"/>
        <v>0</v>
      </c>
      <c r="F271" s="49">
        <f t="shared" si="117"/>
        <v>0</v>
      </c>
      <c r="G271" s="50">
        <f t="shared" si="117"/>
        <v>0</v>
      </c>
      <c r="H271" s="40">
        <f t="shared" si="115"/>
        <v>0</v>
      </c>
      <c r="I271" s="48">
        <f t="shared" si="118"/>
        <v>0</v>
      </c>
      <c r="J271" s="49">
        <f t="shared" si="118"/>
        <v>0</v>
      </c>
      <c r="K271" s="49">
        <f t="shared" si="118"/>
        <v>0</v>
      </c>
      <c r="L271" s="50">
        <f t="shared" si="118"/>
        <v>0</v>
      </c>
      <c r="M271" s="40">
        <f t="shared" si="116"/>
        <v>0</v>
      </c>
      <c r="N271" s="48">
        <f t="shared" si="119"/>
        <v>0</v>
      </c>
      <c r="O271" s="49">
        <f t="shared" si="119"/>
        <v>0</v>
      </c>
      <c r="P271" s="49">
        <f t="shared" si="119"/>
        <v>0</v>
      </c>
      <c r="Q271" s="39">
        <f t="shared" si="119"/>
        <v>0</v>
      </c>
      <c r="R271" s="40">
        <f t="shared" si="102"/>
        <v>0</v>
      </c>
      <c r="S271" s="40">
        <f t="shared" si="103"/>
        <v>0</v>
      </c>
    </row>
    <row r="272" spans="1:19" s="1" customFormat="1" ht="32.1" customHeight="1" x14ac:dyDescent="0.25">
      <c r="A272" s="178" t="s">
        <v>284</v>
      </c>
      <c r="B272" s="18" t="s">
        <v>353</v>
      </c>
      <c r="C272" s="47">
        <f t="shared" si="117"/>
        <v>0</v>
      </c>
      <c r="D272" s="48">
        <f t="shared" si="117"/>
        <v>0</v>
      </c>
      <c r="E272" s="49">
        <f t="shared" si="117"/>
        <v>0</v>
      </c>
      <c r="F272" s="49">
        <f t="shared" si="117"/>
        <v>12.7</v>
      </c>
      <c r="G272" s="50">
        <f t="shared" si="117"/>
        <v>0</v>
      </c>
      <c r="H272" s="40">
        <f t="shared" ref="H272:H273" si="120">+SUM(D272:G272)</f>
        <v>12.7</v>
      </c>
      <c r="I272" s="48">
        <f t="shared" si="118"/>
        <v>0</v>
      </c>
      <c r="J272" s="49">
        <f t="shared" si="118"/>
        <v>0</v>
      </c>
      <c r="K272" s="49">
        <f t="shared" si="118"/>
        <v>0</v>
      </c>
      <c r="L272" s="50">
        <f t="shared" si="118"/>
        <v>0</v>
      </c>
      <c r="M272" s="40">
        <f t="shared" ref="M272:M273" si="121">+SUM(I272:L272)</f>
        <v>0</v>
      </c>
      <c r="N272" s="48">
        <f t="shared" si="119"/>
        <v>0</v>
      </c>
      <c r="O272" s="49">
        <f t="shared" si="119"/>
        <v>0</v>
      </c>
      <c r="P272" s="49">
        <f t="shared" si="119"/>
        <v>0</v>
      </c>
      <c r="Q272" s="39">
        <f t="shared" si="119"/>
        <v>0</v>
      </c>
      <c r="R272" s="40">
        <f t="shared" si="102"/>
        <v>0</v>
      </c>
      <c r="S272" s="40">
        <f t="shared" si="103"/>
        <v>12.7</v>
      </c>
    </row>
    <row r="273" spans="1:19" s="1" customFormat="1" ht="45" customHeight="1" x14ac:dyDescent="0.25">
      <c r="A273" s="178" t="s">
        <v>285</v>
      </c>
      <c r="B273" s="18" t="s">
        <v>425</v>
      </c>
      <c r="C273" s="47">
        <f t="shared" si="117"/>
        <v>0</v>
      </c>
      <c r="D273" s="48">
        <f t="shared" si="117"/>
        <v>0</v>
      </c>
      <c r="E273" s="49">
        <f t="shared" si="117"/>
        <v>0</v>
      </c>
      <c r="F273" s="49">
        <f t="shared" si="117"/>
        <v>0</v>
      </c>
      <c r="G273" s="50">
        <f t="shared" si="117"/>
        <v>0</v>
      </c>
      <c r="H273" s="40">
        <f t="shared" si="120"/>
        <v>0</v>
      </c>
      <c r="I273" s="48">
        <f t="shared" si="118"/>
        <v>0</v>
      </c>
      <c r="J273" s="49">
        <f t="shared" si="118"/>
        <v>0</v>
      </c>
      <c r="K273" s="49">
        <f t="shared" si="118"/>
        <v>10</v>
      </c>
      <c r="L273" s="50">
        <f t="shared" si="118"/>
        <v>10</v>
      </c>
      <c r="M273" s="40">
        <f t="shared" si="121"/>
        <v>20</v>
      </c>
      <c r="N273" s="48">
        <f t="shared" si="119"/>
        <v>25</v>
      </c>
      <c r="O273" s="49">
        <f t="shared" si="119"/>
        <v>25</v>
      </c>
      <c r="P273" s="49">
        <f t="shared" si="119"/>
        <v>25</v>
      </c>
      <c r="Q273" s="39">
        <f t="shared" si="119"/>
        <v>25</v>
      </c>
      <c r="R273" s="40">
        <f t="shared" si="102"/>
        <v>100</v>
      </c>
      <c r="S273" s="40">
        <f t="shared" si="103"/>
        <v>120</v>
      </c>
    </row>
    <row r="274" spans="1:19" s="1" customFormat="1" ht="32.1" customHeight="1" x14ac:dyDescent="0.25">
      <c r="A274" s="178" t="s">
        <v>286</v>
      </c>
      <c r="B274" s="18" t="s">
        <v>489</v>
      </c>
      <c r="C274" s="47">
        <f t="shared" si="117"/>
        <v>26.76</v>
      </c>
      <c r="D274" s="48">
        <f t="shared" si="117"/>
        <v>0</v>
      </c>
      <c r="E274" s="49">
        <f t="shared" si="117"/>
        <v>0</v>
      </c>
      <c r="F274" s="49">
        <f t="shared" si="117"/>
        <v>0</v>
      </c>
      <c r="G274" s="50">
        <f t="shared" si="117"/>
        <v>0</v>
      </c>
      <c r="H274" s="40">
        <f t="shared" si="115"/>
        <v>0</v>
      </c>
      <c r="I274" s="48">
        <f t="shared" si="118"/>
        <v>0</v>
      </c>
      <c r="J274" s="49">
        <f t="shared" si="118"/>
        <v>0</v>
      </c>
      <c r="K274" s="49">
        <f t="shared" si="118"/>
        <v>0</v>
      </c>
      <c r="L274" s="50">
        <f t="shared" si="118"/>
        <v>0</v>
      </c>
      <c r="M274" s="40">
        <f t="shared" si="116"/>
        <v>0</v>
      </c>
      <c r="N274" s="48">
        <f t="shared" si="119"/>
        <v>0</v>
      </c>
      <c r="O274" s="49">
        <f t="shared" si="119"/>
        <v>0</v>
      </c>
      <c r="P274" s="49">
        <f t="shared" si="119"/>
        <v>0</v>
      </c>
      <c r="Q274" s="39">
        <f t="shared" si="119"/>
        <v>0</v>
      </c>
      <c r="R274" s="40">
        <f t="shared" si="102"/>
        <v>0</v>
      </c>
      <c r="S274" s="40">
        <f t="shared" si="103"/>
        <v>0</v>
      </c>
    </row>
    <row r="275" spans="1:19" s="1" customFormat="1" ht="47.25" customHeight="1" x14ac:dyDescent="0.25">
      <c r="A275" s="178" t="s">
        <v>287</v>
      </c>
      <c r="B275" s="18" t="s">
        <v>380</v>
      </c>
      <c r="C275" s="47">
        <f t="shared" si="117"/>
        <v>27.2</v>
      </c>
      <c r="D275" s="48">
        <f t="shared" si="117"/>
        <v>24.824000000000002</v>
      </c>
      <c r="E275" s="49">
        <f t="shared" si="117"/>
        <v>0</v>
      </c>
      <c r="F275" s="49">
        <f t="shared" si="117"/>
        <v>0</v>
      </c>
      <c r="G275" s="50">
        <f t="shared" si="117"/>
        <v>0</v>
      </c>
      <c r="H275" s="40">
        <f t="shared" ref="H275:H276" si="122">+SUM(D275:G275)</f>
        <v>24.824000000000002</v>
      </c>
      <c r="I275" s="48">
        <f t="shared" si="118"/>
        <v>0</v>
      </c>
      <c r="J275" s="49">
        <f t="shared" si="118"/>
        <v>0</v>
      </c>
      <c r="K275" s="49">
        <f t="shared" si="118"/>
        <v>0</v>
      </c>
      <c r="L275" s="50">
        <f t="shared" si="118"/>
        <v>0</v>
      </c>
      <c r="M275" s="40">
        <f t="shared" ref="M275:M276" si="123">+SUM(I275:L275)</f>
        <v>0</v>
      </c>
      <c r="N275" s="48">
        <f t="shared" si="119"/>
        <v>0</v>
      </c>
      <c r="O275" s="49">
        <f t="shared" si="119"/>
        <v>0</v>
      </c>
      <c r="P275" s="49">
        <f t="shared" si="119"/>
        <v>0</v>
      </c>
      <c r="Q275" s="39">
        <f t="shared" si="119"/>
        <v>0</v>
      </c>
      <c r="R275" s="40">
        <f t="shared" si="102"/>
        <v>0</v>
      </c>
      <c r="S275" s="40">
        <f t="shared" si="103"/>
        <v>24.824000000000002</v>
      </c>
    </row>
    <row r="276" spans="1:19" s="1" customFormat="1" ht="32.1" customHeight="1" x14ac:dyDescent="0.25">
      <c r="A276" s="178" t="s">
        <v>288</v>
      </c>
      <c r="B276" s="18" t="s">
        <v>459</v>
      </c>
      <c r="C276" s="47">
        <f t="shared" si="117"/>
        <v>0</v>
      </c>
      <c r="D276" s="48">
        <f t="shared" si="117"/>
        <v>0</v>
      </c>
      <c r="E276" s="49">
        <f t="shared" si="117"/>
        <v>0</v>
      </c>
      <c r="F276" s="49">
        <f t="shared" si="117"/>
        <v>17.53</v>
      </c>
      <c r="G276" s="50">
        <f t="shared" si="117"/>
        <v>25</v>
      </c>
      <c r="H276" s="40">
        <f t="shared" si="122"/>
        <v>42.53</v>
      </c>
      <c r="I276" s="48">
        <f t="shared" si="118"/>
        <v>0</v>
      </c>
      <c r="J276" s="49">
        <f t="shared" si="118"/>
        <v>0</v>
      </c>
      <c r="K276" s="49">
        <f t="shared" si="118"/>
        <v>0</v>
      </c>
      <c r="L276" s="50">
        <f t="shared" si="118"/>
        <v>0</v>
      </c>
      <c r="M276" s="40">
        <f t="shared" si="123"/>
        <v>0</v>
      </c>
      <c r="N276" s="48">
        <f t="shared" si="119"/>
        <v>0</v>
      </c>
      <c r="O276" s="49">
        <f t="shared" si="119"/>
        <v>0</v>
      </c>
      <c r="P276" s="49">
        <f t="shared" si="119"/>
        <v>0</v>
      </c>
      <c r="Q276" s="39">
        <f t="shared" si="119"/>
        <v>0</v>
      </c>
      <c r="R276" s="40">
        <f t="shared" si="102"/>
        <v>0</v>
      </c>
      <c r="S276" s="40">
        <f t="shared" si="103"/>
        <v>42.53</v>
      </c>
    </row>
    <row r="277" spans="1:19" s="1" customFormat="1" ht="32.1" customHeight="1" x14ac:dyDescent="0.25">
      <c r="A277" s="178" t="s">
        <v>289</v>
      </c>
      <c r="B277" s="18" t="s">
        <v>335</v>
      </c>
      <c r="C277" s="47">
        <f t="shared" si="117"/>
        <v>1.02</v>
      </c>
      <c r="D277" s="48">
        <f t="shared" si="117"/>
        <v>0</v>
      </c>
      <c r="E277" s="49">
        <f t="shared" si="117"/>
        <v>0</v>
      </c>
      <c r="F277" s="49">
        <f t="shared" si="117"/>
        <v>0</v>
      </c>
      <c r="G277" s="50">
        <f t="shared" si="117"/>
        <v>0</v>
      </c>
      <c r="H277" s="40">
        <f t="shared" ref="H277:H279" si="124">+SUM(D277:G277)</f>
        <v>0</v>
      </c>
      <c r="I277" s="48">
        <f t="shared" si="118"/>
        <v>0</v>
      </c>
      <c r="J277" s="49">
        <f t="shared" si="118"/>
        <v>0</v>
      </c>
      <c r="K277" s="49">
        <f t="shared" si="118"/>
        <v>0</v>
      </c>
      <c r="L277" s="50">
        <f t="shared" si="118"/>
        <v>0</v>
      </c>
      <c r="M277" s="40">
        <f>+SUM(I277:L277)</f>
        <v>0</v>
      </c>
      <c r="N277" s="48">
        <f t="shared" si="119"/>
        <v>0</v>
      </c>
      <c r="O277" s="49">
        <f t="shared" si="119"/>
        <v>0</v>
      </c>
      <c r="P277" s="49">
        <f t="shared" si="119"/>
        <v>0</v>
      </c>
      <c r="Q277" s="39">
        <f t="shared" si="119"/>
        <v>0</v>
      </c>
      <c r="R277" s="40">
        <f t="shared" si="102"/>
        <v>0</v>
      </c>
      <c r="S277" s="40">
        <f t="shared" si="103"/>
        <v>0</v>
      </c>
    </row>
    <row r="278" spans="1:19" s="1" customFormat="1" ht="32.1" customHeight="1" x14ac:dyDescent="0.25">
      <c r="A278" s="178" t="s">
        <v>290</v>
      </c>
      <c r="B278" s="18" t="s">
        <v>145</v>
      </c>
      <c r="C278" s="47">
        <f t="shared" si="117"/>
        <v>54.39</v>
      </c>
      <c r="D278" s="48">
        <f t="shared" si="117"/>
        <v>0</v>
      </c>
      <c r="E278" s="49">
        <f t="shared" si="117"/>
        <v>0</v>
      </c>
      <c r="F278" s="49">
        <f t="shared" si="117"/>
        <v>0</v>
      </c>
      <c r="G278" s="50">
        <f t="shared" si="117"/>
        <v>0</v>
      </c>
      <c r="H278" s="40">
        <f t="shared" si="124"/>
        <v>0</v>
      </c>
      <c r="I278" s="48">
        <f t="shared" si="118"/>
        <v>0</v>
      </c>
      <c r="J278" s="49">
        <f t="shared" si="118"/>
        <v>0</v>
      </c>
      <c r="K278" s="49">
        <f t="shared" si="118"/>
        <v>0</v>
      </c>
      <c r="L278" s="50">
        <f t="shared" si="118"/>
        <v>0</v>
      </c>
      <c r="M278" s="40">
        <f>+SUM(I278:L278)</f>
        <v>0</v>
      </c>
      <c r="N278" s="48">
        <f t="shared" si="119"/>
        <v>0</v>
      </c>
      <c r="O278" s="49">
        <f t="shared" si="119"/>
        <v>0</v>
      </c>
      <c r="P278" s="49">
        <f t="shared" si="119"/>
        <v>0</v>
      </c>
      <c r="Q278" s="39">
        <f t="shared" si="119"/>
        <v>0</v>
      </c>
      <c r="R278" s="40">
        <f t="shared" si="102"/>
        <v>0</v>
      </c>
      <c r="S278" s="40">
        <f t="shared" si="103"/>
        <v>0</v>
      </c>
    </row>
    <row r="279" spans="1:19" s="1" customFormat="1" ht="32.1" customHeight="1" x14ac:dyDescent="0.25">
      <c r="A279" s="178" t="s">
        <v>291</v>
      </c>
      <c r="B279" s="18" t="s">
        <v>488</v>
      </c>
      <c r="C279" s="47">
        <f t="shared" si="117"/>
        <v>33</v>
      </c>
      <c r="D279" s="48">
        <f t="shared" si="117"/>
        <v>0</v>
      </c>
      <c r="E279" s="49">
        <f t="shared" si="117"/>
        <v>0</v>
      </c>
      <c r="F279" s="49">
        <f t="shared" si="117"/>
        <v>0</v>
      </c>
      <c r="G279" s="50">
        <f t="shared" si="117"/>
        <v>0</v>
      </c>
      <c r="H279" s="40">
        <f t="shared" si="124"/>
        <v>0</v>
      </c>
      <c r="I279" s="48">
        <f t="shared" si="118"/>
        <v>0</v>
      </c>
      <c r="J279" s="49">
        <f t="shared" si="118"/>
        <v>0</v>
      </c>
      <c r="K279" s="49">
        <f t="shared" si="118"/>
        <v>0</v>
      </c>
      <c r="L279" s="50">
        <f t="shared" si="118"/>
        <v>0</v>
      </c>
      <c r="M279" s="40">
        <f t="shared" ref="M279" si="125">+SUM(I279:L279)</f>
        <v>0</v>
      </c>
      <c r="N279" s="48">
        <f t="shared" si="119"/>
        <v>0</v>
      </c>
      <c r="O279" s="49">
        <f t="shared" si="119"/>
        <v>0</v>
      </c>
      <c r="P279" s="49">
        <f t="shared" si="119"/>
        <v>0</v>
      </c>
      <c r="Q279" s="39">
        <f t="shared" si="119"/>
        <v>0</v>
      </c>
      <c r="R279" s="40">
        <f t="shared" si="102"/>
        <v>0</v>
      </c>
      <c r="S279" s="40">
        <f t="shared" si="103"/>
        <v>0</v>
      </c>
    </row>
    <row r="280" spans="1:19" s="1" customFormat="1" ht="32.1" customHeight="1" x14ac:dyDescent="0.25">
      <c r="A280" s="178" t="s">
        <v>292</v>
      </c>
      <c r="B280" s="18" t="s">
        <v>486</v>
      </c>
      <c r="C280" s="47">
        <f t="shared" si="117"/>
        <v>11.26</v>
      </c>
      <c r="D280" s="48">
        <f t="shared" si="117"/>
        <v>0</v>
      </c>
      <c r="E280" s="49">
        <f t="shared" si="117"/>
        <v>0</v>
      </c>
      <c r="F280" s="49">
        <f t="shared" si="117"/>
        <v>0</v>
      </c>
      <c r="G280" s="50">
        <f t="shared" si="117"/>
        <v>0</v>
      </c>
      <c r="H280" s="40">
        <f>+SUM(D280:G280)</f>
        <v>0</v>
      </c>
      <c r="I280" s="48">
        <f t="shared" si="118"/>
        <v>0</v>
      </c>
      <c r="J280" s="49">
        <f t="shared" si="118"/>
        <v>0</v>
      </c>
      <c r="K280" s="49">
        <f t="shared" si="118"/>
        <v>0</v>
      </c>
      <c r="L280" s="50">
        <f t="shared" si="118"/>
        <v>0</v>
      </c>
      <c r="M280" s="40">
        <f>+SUM(I280:L280)</f>
        <v>0</v>
      </c>
      <c r="N280" s="48">
        <f t="shared" si="119"/>
        <v>0</v>
      </c>
      <c r="O280" s="49">
        <f t="shared" si="119"/>
        <v>0</v>
      </c>
      <c r="P280" s="49">
        <f t="shared" si="119"/>
        <v>0</v>
      </c>
      <c r="Q280" s="39">
        <f t="shared" si="119"/>
        <v>0</v>
      </c>
      <c r="R280" s="40">
        <f t="shared" si="102"/>
        <v>0</v>
      </c>
      <c r="S280" s="40">
        <f t="shared" si="103"/>
        <v>0</v>
      </c>
    </row>
    <row r="281" spans="1:19" s="1" customFormat="1" ht="32.1" customHeight="1" x14ac:dyDescent="0.25">
      <c r="A281" s="178" t="s">
        <v>293</v>
      </c>
      <c r="B281" s="18" t="s">
        <v>446</v>
      </c>
      <c r="C281" s="47">
        <v>25.448</v>
      </c>
      <c r="D281" s="48">
        <f t="shared" ref="D281:G283" si="126">+D140</f>
        <v>0</v>
      </c>
      <c r="E281" s="49">
        <f t="shared" si="126"/>
        <v>0</v>
      </c>
      <c r="F281" s="49">
        <f t="shared" si="126"/>
        <v>0</v>
      </c>
      <c r="G281" s="50">
        <f t="shared" si="126"/>
        <v>0</v>
      </c>
      <c r="H281" s="40">
        <f t="shared" ref="H281" si="127">+SUM(D281:G281)</f>
        <v>0</v>
      </c>
      <c r="I281" s="48">
        <f t="shared" si="118"/>
        <v>0</v>
      </c>
      <c r="J281" s="49">
        <f t="shared" si="118"/>
        <v>0</v>
      </c>
      <c r="K281" s="49">
        <f t="shared" si="118"/>
        <v>0</v>
      </c>
      <c r="L281" s="50">
        <f t="shared" si="118"/>
        <v>0</v>
      </c>
      <c r="M281" s="40">
        <f t="shared" ref="M281" si="128">+SUM(I281:L281)</f>
        <v>0</v>
      </c>
      <c r="N281" s="48">
        <f t="shared" si="119"/>
        <v>0</v>
      </c>
      <c r="O281" s="49">
        <f t="shared" si="119"/>
        <v>0</v>
      </c>
      <c r="P281" s="49">
        <f t="shared" si="119"/>
        <v>0</v>
      </c>
      <c r="Q281" s="39">
        <f t="shared" si="119"/>
        <v>0</v>
      </c>
      <c r="R281" s="40">
        <f t="shared" si="102"/>
        <v>0</v>
      </c>
      <c r="S281" s="40">
        <f t="shared" si="103"/>
        <v>0</v>
      </c>
    </row>
    <row r="282" spans="1:19" s="1" customFormat="1" ht="66" customHeight="1" x14ac:dyDescent="0.25">
      <c r="A282" s="178" t="s">
        <v>294</v>
      </c>
      <c r="B282" s="18" t="s">
        <v>579</v>
      </c>
      <c r="C282" s="47">
        <f>+C141</f>
        <v>0</v>
      </c>
      <c r="D282" s="48">
        <f t="shared" si="126"/>
        <v>0</v>
      </c>
      <c r="E282" s="49">
        <f t="shared" si="126"/>
        <v>20</v>
      </c>
      <c r="F282" s="49">
        <f t="shared" si="126"/>
        <v>30</v>
      </c>
      <c r="G282" s="50">
        <f t="shared" si="126"/>
        <v>30</v>
      </c>
      <c r="H282" s="40">
        <f t="shared" ref="H282:H293" si="129">+SUM(D282:G282)</f>
        <v>80</v>
      </c>
      <c r="I282" s="48">
        <f t="shared" si="118"/>
        <v>10</v>
      </c>
      <c r="J282" s="49">
        <f t="shared" si="118"/>
        <v>20</v>
      </c>
      <c r="K282" s="49">
        <f t="shared" si="118"/>
        <v>30</v>
      </c>
      <c r="L282" s="50">
        <f t="shared" si="118"/>
        <v>30</v>
      </c>
      <c r="M282" s="40">
        <f t="shared" ref="M282:M293" si="130">+SUM(I282:L282)</f>
        <v>90</v>
      </c>
      <c r="N282" s="48">
        <f t="shared" si="119"/>
        <v>0</v>
      </c>
      <c r="O282" s="49">
        <f t="shared" si="119"/>
        <v>0</v>
      </c>
      <c r="P282" s="49">
        <f t="shared" si="119"/>
        <v>0</v>
      </c>
      <c r="Q282" s="39">
        <f t="shared" si="119"/>
        <v>0</v>
      </c>
      <c r="R282" s="40">
        <f t="shared" si="102"/>
        <v>0</v>
      </c>
      <c r="S282" s="40">
        <f t="shared" si="103"/>
        <v>170</v>
      </c>
    </row>
    <row r="283" spans="1:19" s="1" customFormat="1" ht="32.1" customHeight="1" x14ac:dyDescent="0.25">
      <c r="A283" s="178" t="s">
        <v>295</v>
      </c>
      <c r="B283" s="18" t="s">
        <v>461</v>
      </c>
      <c r="C283" s="47">
        <f>+C142</f>
        <v>0</v>
      </c>
      <c r="D283" s="48">
        <f t="shared" si="126"/>
        <v>0</v>
      </c>
      <c r="E283" s="49">
        <f t="shared" si="126"/>
        <v>0</v>
      </c>
      <c r="F283" s="49">
        <f t="shared" si="126"/>
        <v>0</v>
      </c>
      <c r="G283" s="50">
        <f t="shared" si="126"/>
        <v>0</v>
      </c>
      <c r="H283" s="40">
        <f t="shared" si="129"/>
        <v>0</v>
      </c>
      <c r="I283" s="48">
        <f t="shared" si="118"/>
        <v>5</v>
      </c>
      <c r="J283" s="49">
        <f t="shared" si="118"/>
        <v>5</v>
      </c>
      <c r="K283" s="49">
        <f t="shared" si="118"/>
        <v>5</v>
      </c>
      <c r="L283" s="50">
        <f t="shared" si="118"/>
        <v>5</v>
      </c>
      <c r="M283" s="40">
        <f t="shared" si="130"/>
        <v>20</v>
      </c>
      <c r="N283" s="48">
        <f t="shared" si="119"/>
        <v>15</v>
      </c>
      <c r="O283" s="49">
        <f t="shared" si="119"/>
        <v>15</v>
      </c>
      <c r="P283" s="49">
        <f t="shared" si="119"/>
        <v>15</v>
      </c>
      <c r="Q283" s="39">
        <f t="shared" si="119"/>
        <v>15</v>
      </c>
      <c r="R283" s="40">
        <f t="shared" si="102"/>
        <v>60</v>
      </c>
      <c r="S283" s="40">
        <f t="shared" si="103"/>
        <v>80</v>
      </c>
    </row>
    <row r="284" spans="1:19" s="1" customFormat="1" ht="32.1" customHeight="1" x14ac:dyDescent="0.25">
      <c r="A284" s="178" t="s">
        <v>296</v>
      </c>
      <c r="B284" s="18" t="s">
        <v>498</v>
      </c>
      <c r="C284" s="47">
        <f>+C80+C143</f>
        <v>0</v>
      </c>
      <c r="D284" s="48">
        <f>+D80+D143</f>
        <v>0</v>
      </c>
      <c r="E284" s="49">
        <f>+E80+E143</f>
        <v>0</v>
      </c>
      <c r="F284" s="49">
        <f>+F80+F143</f>
        <v>0</v>
      </c>
      <c r="G284" s="50">
        <f>+G80+G143</f>
        <v>10</v>
      </c>
      <c r="H284" s="40">
        <f t="shared" ref="H284" si="131">+SUM(D284:G284)</f>
        <v>10</v>
      </c>
      <c r="I284" s="48">
        <f>+I80+I143</f>
        <v>10</v>
      </c>
      <c r="J284" s="49">
        <f>+J80+J143</f>
        <v>10</v>
      </c>
      <c r="K284" s="49">
        <f>+K80+K143</f>
        <v>10</v>
      </c>
      <c r="L284" s="50">
        <f>+L80+L143</f>
        <v>10</v>
      </c>
      <c r="M284" s="40">
        <f t="shared" si="130"/>
        <v>40</v>
      </c>
      <c r="N284" s="48">
        <f>+N80+N143</f>
        <v>0</v>
      </c>
      <c r="O284" s="49">
        <f>+O80+O143</f>
        <v>0</v>
      </c>
      <c r="P284" s="49">
        <f>+P80+P143</f>
        <v>0</v>
      </c>
      <c r="Q284" s="39">
        <f>+Q80+Q143</f>
        <v>0</v>
      </c>
      <c r="R284" s="40">
        <f t="shared" si="102"/>
        <v>0</v>
      </c>
      <c r="S284" s="40">
        <f t="shared" si="103"/>
        <v>50</v>
      </c>
    </row>
    <row r="285" spans="1:19" s="1" customFormat="1" ht="32.1" customHeight="1" x14ac:dyDescent="0.25">
      <c r="A285" s="178" t="s">
        <v>297</v>
      </c>
      <c r="B285" s="18" t="s">
        <v>499</v>
      </c>
      <c r="C285" s="47">
        <f>+C81</f>
        <v>0</v>
      </c>
      <c r="D285" s="48">
        <f>+D81</f>
        <v>0</v>
      </c>
      <c r="E285" s="49">
        <f>+E81</f>
        <v>0</v>
      </c>
      <c r="F285" s="49">
        <f>+F81</f>
        <v>0</v>
      </c>
      <c r="G285" s="50">
        <f>+G81</f>
        <v>5</v>
      </c>
      <c r="H285" s="40">
        <f t="shared" ref="H285" si="132">+SUM(D285:G285)</f>
        <v>5</v>
      </c>
      <c r="I285" s="48">
        <f>+I81</f>
        <v>10</v>
      </c>
      <c r="J285" s="49">
        <f>+J81</f>
        <v>0</v>
      </c>
      <c r="K285" s="49">
        <f>+K81</f>
        <v>0</v>
      </c>
      <c r="L285" s="50">
        <f>+L81</f>
        <v>0</v>
      </c>
      <c r="M285" s="40">
        <f t="shared" ref="M285" si="133">+SUM(I285:L285)</f>
        <v>10</v>
      </c>
      <c r="N285" s="48">
        <f>+N81</f>
        <v>0</v>
      </c>
      <c r="O285" s="49">
        <f>+O81</f>
        <v>0</v>
      </c>
      <c r="P285" s="49">
        <f>+P81</f>
        <v>0</v>
      </c>
      <c r="Q285" s="39">
        <f>+Q81</f>
        <v>0</v>
      </c>
      <c r="R285" s="40">
        <f t="shared" ref="R285" si="134">+SUM(N285:Q285)</f>
        <v>0</v>
      </c>
      <c r="S285" s="40">
        <f t="shared" si="103"/>
        <v>15</v>
      </c>
    </row>
    <row r="286" spans="1:19" s="1" customFormat="1" ht="45" customHeight="1" x14ac:dyDescent="0.25">
      <c r="A286" s="178" t="s">
        <v>298</v>
      </c>
      <c r="B286" s="22" t="s">
        <v>462</v>
      </c>
      <c r="C286" s="47">
        <f t="shared" ref="C286:G294" si="135">+C146</f>
        <v>0</v>
      </c>
      <c r="D286" s="48">
        <f t="shared" si="135"/>
        <v>0</v>
      </c>
      <c r="E286" s="49">
        <f t="shared" si="135"/>
        <v>0</v>
      </c>
      <c r="F286" s="49">
        <f t="shared" si="135"/>
        <v>0</v>
      </c>
      <c r="G286" s="50">
        <f t="shared" si="135"/>
        <v>0</v>
      </c>
      <c r="H286" s="40">
        <f t="shared" si="129"/>
        <v>0</v>
      </c>
      <c r="I286" s="48">
        <f t="shared" ref="I286:L294" si="136">+I146</f>
        <v>25</v>
      </c>
      <c r="J286" s="49">
        <f t="shared" si="136"/>
        <v>25</v>
      </c>
      <c r="K286" s="49">
        <f t="shared" si="136"/>
        <v>25</v>
      </c>
      <c r="L286" s="50">
        <f t="shared" si="136"/>
        <v>25</v>
      </c>
      <c r="M286" s="40">
        <f t="shared" si="130"/>
        <v>100</v>
      </c>
      <c r="N286" s="48">
        <f t="shared" ref="N286:Q294" si="137">+N146</f>
        <v>25</v>
      </c>
      <c r="O286" s="49">
        <f t="shared" si="137"/>
        <v>25</v>
      </c>
      <c r="P286" s="49">
        <f t="shared" si="137"/>
        <v>55</v>
      </c>
      <c r="Q286" s="39">
        <f t="shared" si="137"/>
        <v>55</v>
      </c>
      <c r="R286" s="40">
        <f t="shared" si="102"/>
        <v>160</v>
      </c>
      <c r="S286" s="40">
        <f t="shared" si="103"/>
        <v>260</v>
      </c>
    </row>
    <row r="287" spans="1:19" s="1" customFormat="1" ht="45" customHeight="1" x14ac:dyDescent="0.25">
      <c r="A287" s="178" t="s">
        <v>519</v>
      </c>
      <c r="B287" s="22" t="s">
        <v>449</v>
      </c>
      <c r="C287" s="47">
        <f t="shared" si="135"/>
        <v>4.9000000000000004</v>
      </c>
      <c r="D287" s="48">
        <f t="shared" si="135"/>
        <v>0</v>
      </c>
      <c r="E287" s="49">
        <f t="shared" si="135"/>
        <v>0</v>
      </c>
      <c r="F287" s="49">
        <f t="shared" si="135"/>
        <v>0</v>
      </c>
      <c r="G287" s="50">
        <f t="shared" si="135"/>
        <v>0</v>
      </c>
      <c r="H287" s="40">
        <f t="shared" si="129"/>
        <v>0</v>
      </c>
      <c r="I287" s="48">
        <f t="shared" si="136"/>
        <v>0</v>
      </c>
      <c r="J287" s="49">
        <f t="shared" si="136"/>
        <v>0</v>
      </c>
      <c r="K287" s="49">
        <f t="shared" si="136"/>
        <v>0</v>
      </c>
      <c r="L287" s="50">
        <f t="shared" si="136"/>
        <v>0</v>
      </c>
      <c r="M287" s="40">
        <f t="shared" si="130"/>
        <v>0</v>
      </c>
      <c r="N287" s="48">
        <f t="shared" si="137"/>
        <v>0</v>
      </c>
      <c r="O287" s="49">
        <f t="shared" si="137"/>
        <v>0</v>
      </c>
      <c r="P287" s="49">
        <f t="shared" si="137"/>
        <v>0</v>
      </c>
      <c r="Q287" s="39">
        <f t="shared" si="137"/>
        <v>0</v>
      </c>
      <c r="R287" s="40">
        <f t="shared" si="102"/>
        <v>0</v>
      </c>
      <c r="S287" s="40">
        <f t="shared" si="103"/>
        <v>0</v>
      </c>
    </row>
    <row r="288" spans="1:19" s="1" customFormat="1" ht="45" customHeight="1" x14ac:dyDescent="0.25">
      <c r="A288" s="178" t="s">
        <v>299</v>
      </c>
      <c r="B288" s="22" t="s">
        <v>512</v>
      </c>
      <c r="C288" s="47">
        <f t="shared" si="135"/>
        <v>0</v>
      </c>
      <c r="D288" s="48">
        <f t="shared" si="135"/>
        <v>0</v>
      </c>
      <c r="E288" s="49">
        <f t="shared" si="135"/>
        <v>0</v>
      </c>
      <c r="F288" s="49">
        <f t="shared" si="135"/>
        <v>9.6</v>
      </c>
      <c r="G288" s="50">
        <f t="shared" si="135"/>
        <v>0</v>
      </c>
      <c r="H288" s="40">
        <f t="shared" si="129"/>
        <v>9.6</v>
      </c>
      <c r="I288" s="48">
        <f t="shared" si="136"/>
        <v>30</v>
      </c>
      <c r="J288" s="49">
        <f t="shared" si="136"/>
        <v>50</v>
      </c>
      <c r="K288" s="49">
        <f t="shared" si="136"/>
        <v>100</v>
      </c>
      <c r="L288" s="50">
        <f t="shared" si="136"/>
        <v>42</v>
      </c>
      <c r="M288" s="40">
        <f t="shared" si="130"/>
        <v>222</v>
      </c>
      <c r="N288" s="48">
        <f t="shared" si="137"/>
        <v>0</v>
      </c>
      <c r="O288" s="49">
        <f t="shared" si="137"/>
        <v>0</v>
      </c>
      <c r="P288" s="49">
        <f t="shared" si="137"/>
        <v>0</v>
      </c>
      <c r="Q288" s="39">
        <f t="shared" si="137"/>
        <v>0</v>
      </c>
      <c r="R288" s="40">
        <f t="shared" si="102"/>
        <v>0</v>
      </c>
      <c r="S288" s="40">
        <f t="shared" si="103"/>
        <v>231.6</v>
      </c>
    </row>
    <row r="289" spans="1:22" s="1" customFormat="1" ht="55.5" customHeight="1" x14ac:dyDescent="0.25">
      <c r="A289" s="178" t="s">
        <v>300</v>
      </c>
      <c r="B289" s="22" t="s">
        <v>513</v>
      </c>
      <c r="C289" s="47">
        <f t="shared" si="135"/>
        <v>22.64</v>
      </c>
      <c r="D289" s="48">
        <f t="shared" si="135"/>
        <v>0</v>
      </c>
      <c r="E289" s="49">
        <f t="shared" si="135"/>
        <v>0</v>
      </c>
      <c r="F289" s="49">
        <f t="shared" si="135"/>
        <v>0</v>
      </c>
      <c r="G289" s="50">
        <f t="shared" si="135"/>
        <v>0</v>
      </c>
      <c r="H289" s="40">
        <f t="shared" si="129"/>
        <v>0</v>
      </c>
      <c r="I289" s="48">
        <f t="shared" si="136"/>
        <v>0</v>
      </c>
      <c r="J289" s="49">
        <f t="shared" si="136"/>
        <v>0</v>
      </c>
      <c r="K289" s="49">
        <f t="shared" si="136"/>
        <v>0</v>
      </c>
      <c r="L289" s="50">
        <f t="shared" si="136"/>
        <v>0</v>
      </c>
      <c r="M289" s="40">
        <f t="shared" si="130"/>
        <v>0</v>
      </c>
      <c r="N289" s="48">
        <f t="shared" si="137"/>
        <v>0</v>
      </c>
      <c r="O289" s="49">
        <f t="shared" si="137"/>
        <v>0</v>
      </c>
      <c r="P289" s="49">
        <f t="shared" si="137"/>
        <v>0</v>
      </c>
      <c r="Q289" s="39">
        <f t="shared" si="137"/>
        <v>0</v>
      </c>
      <c r="R289" s="40">
        <f t="shared" si="102"/>
        <v>0</v>
      </c>
      <c r="S289" s="40">
        <f t="shared" si="103"/>
        <v>0</v>
      </c>
    </row>
    <row r="290" spans="1:22" s="1" customFormat="1" ht="45" customHeight="1" x14ac:dyDescent="0.25">
      <c r="A290" s="178" t="s">
        <v>301</v>
      </c>
      <c r="B290" s="22" t="s">
        <v>521</v>
      </c>
      <c r="C290" s="47">
        <f t="shared" si="135"/>
        <v>0</v>
      </c>
      <c r="D290" s="48">
        <f t="shared" si="135"/>
        <v>0</v>
      </c>
      <c r="E290" s="49">
        <f t="shared" si="135"/>
        <v>0</v>
      </c>
      <c r="F290" s="49">
        <f t="shared" si="135"/>
        <v>0</v>
      </c>
      <c r="G290" s="50">
        <f t="shared" si="135"/>
        <v>0</v>
      </c>
      <c r="H290" s="40">
        <f t="shared" si="129"/>
        <v>0</v>
      </c>
      <c r="I290" s="48">
        <f t="shared" si="136"/>
        <v>5</v>
      </c>
      <c r="J290" s="49">
        <f t="shared" si="136"/>
        <v>5</v>
      </c>
      <c r="K290" s="49">
        <f t="shared" si="136"/>
        <v>5</v>
      </c>
      <c r="L290" s="50">
        <f t="shared" si="136"/>
        <v>5</v>
      </c>
      <c r="M290" s="40">
        <f t="shared" si="130"/>
        <v>20</v>
      </c>
      <c r="N290" s="48">
        <f t="shared" si="137"/>
        <v>5</v>
      </c>
      <c r="O290" s="49">
        <f t="shared" si="137"/>
        <v>5</v>
      </c>
      <c r="P290" s="49">
        <f t="shared" si="137"/>
        <v>5</v>
      </c>
      <c r="Q290" s="39">
        <f t="shared" si="137"/>
        <v>5</v>
      </c>
      <c r="R290" s="40">
        <f t="shared" si="102"/>
        <v>20</v>
      </c>
      <c r="S290" s="40">
        <f t="shared" si="103"/>
        <v>40</v>
      </c>
    </row>
    <row r="291" spans="1:22" s="1" customFormat="1" ht="45" customHeight="1" x14ac:dyDescent="0.25">
      <c r="A291" s="178" t="s">
        <v>302</v>
      </c>
      <c r="B291" s="18" t="s">
        <v>514</v>
      </c>
      <c r="C291" s="47">
        <f t="shared" si="135"/>
        <v>0</v>
      </c>
      <c r="D291" s="48">
        <f t="shared" si="135"/>
        <v>0</v>
      </c>
      <c r="E291" s="49">
        <f t="shared" si="135"/>
        <v>0</v>
      </c>
      <c r="F291" s="49">
        <f t="shared" si="135"/>
        <v>0</v>
      </c>
      <c r="G291" s="50">
        <f t="shared" si="135"/>
        <v>145</v>
      </c>
      <c r="H291" s="40">
        <f t="shared" si="129"/>
        <v>145</v>
      </c>
      <c r="I291" s="48">
        <f t="shared" si="136"/>
        <v>30</v>
      </c>
      <c r="J291" s="49">
        <f t="shared" si="136"/>
        <v>30</v>
      </c>
      <c r="K291" s="49">
        <f t="shared" si="136"/>
        <v>30</v>
      </c>
      <c r="L291" s="50">
        <f t="shared" si="136"/>
        <v>30</v>
      </c>
      <c r="M291" s="40">
        <f t="shared" si="130"/>
        <v>120</v>
      </c>
      <c r="N291" s="48">
        <f t="shared" si="137"/>
        <v>0</v>
      </c>
      <c r="O291" s="49">
        <f t="shared" si="137"/>
        <v>0</v>
      </c>
      <c r="P291" s="49">
        <f t="shared" si="137"/>
        <v>0</v>
      </c>
      <c r="Q291" s="39">
        <f t="shared" si="137"/>
        <v>0</v>
      </c>
      <c r="R291" s="40">
        <f t="shared" si="102"/>
        <v>0</v>
      </c>
      <c r="S291" s="40">
        <f t="shared" si="103"/>
        <v>265</v>
      </c>
    </row>
    <row r="292" spans="1:22" s="1" customFormat="1" ht="45" customHeight="1" x14ac:dyDescent="0.25">
      <c r="A292" s="178" t="s">
        <v>312</v>
      </c>
      <c r="B292" s="18" t="s">
        <v>310</v>
      </c>
      <c r="C292" s="47">
        <f t="shared" si="135"/>
        <v>0</v>
      </c>
      <c r="D292" s="48">
        <f t="shared" si="135"/>
        <v>0</v>
      </c>
      <c r="E292" s="49">
        <f t="shared" si="135"/>
        <v>0</v>
      </c>
      <c r="F292" s="49">
        <f t="shared" si="135"/>
        <v>0</v>
      </c>
      <c r="G292" s="50">
        <f t="shared" si="135"/>
        <v>9.8000000000000007</v>
      </c>
      <c r="H292" s="40">
        <f t="shared" si="129"/>
        <v>9.8000000000000007</v>
      </c>
      <c r="I292" s="48">
        <f t="shared" si="136"/>
        <v>0</v>
      </c>
      <c r="J292" s="49">
        <f t="shared" si="136"/>
        <v>0</v>
      </c>
      <c r="K292" s="49">
        <f t="shared" si="136"/>
        <v>0</v>
      </c>
      <c r="L292" s="50">
        <f t="shared" si="136"/>
        <v>0</v>
      </c>
      <c r="M292" s="40">
        <f t="shared" si="130"/>
        <v>0</v>
      </c>
      <c r="N292" s="48">
        <f t="shared" si="137"/>
        <v>0</v>
      </c>
      <c r="O292" s="49">
        <f t="shared" si="137"/>
        <v>0</v>
      </c>
      <c r="P292" s="49">
        <f t="shared" si="137"/>
        <v>0</v>
      </c>
      <c r="Q292" s="39">
        <f t="shared" si="137"/>
        <v>0</v>
      </c>
      <c r="R292" s="40">
        <f t="shared" si="102"/>
        <v>0</v>
      </c>
      <c r="S292" s="40">
        <f t="shared" si="103"/>
        <v>9.8000000000000007</v>
      </c>
    </row>
    <row r="293" spans="1:22" s="1" customFormat="1" ht="53.25" customHeight="1" x14ac:dyDescent="0.25">
      <c r="A293" s="178" t="s">
        <v>520</v>
      </c>
      <c r="B293" s="20" t="s">
        <v>516</v>
      </c>
      <c r="C293" s="47">
        <f t="shared" si="135"/>
        <v>0</v>
      </c>
      <c r="D293" s="48">
        <f t="shared" si="135"/>
        <v>10</v>
      </c>
      <c r="E293" s="49">
        <f t="shared" si="135"/>
        <v>10</v>
      </c>
      <c r="F293" s="49">
        <f t="shared" si="135"/>
        <v>45.35</v>
      </c>
      <c r="G293" s="50">
        <f t="shared" si="135"/>
        <v>20</v>
      </c>
      <c r="H293" s="40">
        <f t="shared" si="129"/>
        <v>85.35</v>
      </c>
      <c r="I293" s="48">
        <f t="shared" si="136"/>
        <v>4.6500000000000004</v>
      </c>
      <c r="J293" s="49">
        <f t="shared" si="136"/>
        <v>0</v>
      </c>
      <c r="K293" s="49">
        <f t="shared" si="136"/>
        <v>0</v>
      </c>
      <c r="L293" s="50">
        <f t="shared" si="136"/>
        <v>0</v>
      </c>
      <c r="M293" s="40">
        <f t="shared" si="130"/>
        <v>4.6500000000000004</v>
      </c>
      <c r="N293" s="48">
        <f t="shared" si="137"/>
        <v>0</v>
      </c>
      <c r="O293" s="49">
        <f t="shared" si="137"/>
        <v>0</v>
      </c>
      <c r="P293" s="49">
        <f t="shared" si="137"/>
        <v>0</v>
      </c>
      <c r="Q293" s="39">
        <f t="shared" si="137"/>
        <v>0</v>
      </c>
      <c r="R293" s="40">
        <f t="shared" si="102"/>
        <v>0</v>
      </c>
      <c r="S293" s="40">
        <f t="shared" si="103"/>
        <v>90</v>
      </c>
    </row>
    <row r="294" spans="1:22" s="24" customFormat="1" ht="45" customHeight="1" x14ac:dyDescent="0.25">
      <c r="A294" s="178" t="s">
        <v>315</v>
      </c>
      <c r="B294" s="29" t="s">
        <v>522</v>
      </c>
      <c r="C294" s="47">
        <f t="shared" si="135"/>
        <v>0</v>
      </c>
      <c r="D294" s="48">
        <f t="shared" si="135"/>
        <v>0</v>
      </c>
      <c r="E294" s="49">
        <f t="shared" si="135"/>
        <v>0</v>
      </c>
      <c r="F294" s="49">
        <f t="shared" si="135"/>
        <v>0</v>
      </c>
      <c r="G294" s="50">
        <f t="shared" si="135"/>
        <v>12.52</v>
      </c>
      <c r="H294" s="40">
        <f t="shared" ref="H294" si="138">+SUM(D294:G294)</f>
        <v>12.52</v>
      </c>
      <c r="I294" s="48">
        <f t="shared" si="136"/>
        <v>0</v>
      </c>
      <c r="J294" s="49">
        <f t="shared" si="136"/>
        <v>0</v>
      </c>
      <c r="K294" s="49">
        <f t="shared" si="136"/>
        <v>0</v>
      </c>
      <c r="L294" s="50">
        <f t="shared" si="136"/>
        <v>0</v>
      </c>
      <c r="M294" s="40">
        <f t="shared" ref="M294" si="139">+SUM(I294:L294)</f>
        <v>0</v>
      </c>
      <c r="N294" s="48">
        <f t="shared" si="137"/>
        <v>0</v>
      </c>
      <c r="O294" s="49">
        <f t="shared" si="137"/>
        <v>0</v>
      </c>
      <c r="P294" s="49">
        <f t="shared" si="137"/>
        <v>0</v>
      </c>
      <c r="Q294" s="39">
        <f t="shared" si="137"/>
        <v>0</v>
      </c>
      <c r="R294" s="40">
        <f>+SUM(N294:Q294)</f>
        <v>0</v>
      </c>
      <c r="S294" s="40">
        <f t="shared" si="103"/>
        <v>12.52</v>
      </c>
    </row>
    <row r="295" spans="1:22" s="1" customFormat="1" ht="45" customHeight="1" x14ac:dyDescent="0.25">
      <c r="A295" s="178" t="s">
        <v>414</v>
      </c>
      <c r="B295" s="22" t="s">
        <v>428</v>
      </c>
      <c r="C295" s="47">
        <f>+C157</f>
        <v>0</v>
      </c>
      <c r="D295" s="48">
        <f>+D157</f>
        <v>0</v>
      </c>
      <c r="E295" s="49">
        <f>+E157</f>
        <v>0</v>
      </c>
      <c r="F295" s="49">
        <f>+F157</f>
        <v>0</v>
      </c>
      <c r="G295" s="50">
        <f>+G157</f>
        <v>0</v>
      </c>
      <c r="H295" s="40">
        <f t="shared" ref="H295:H297" si="140">+SUM(D295:G295)</f>
        <v>0</v>
      </c>
      <c r="I295" s="48">
        <f>+I157</f>
        <v>10</v>
      </c>
      <c r="J295" s="49">
        <f>+J157</f>
        <v>10</v>
      </c>
      <c r="K295" s="49">
        <f>+K157</f>
        <v>20</v>
      </c>
      <c r="L295" s="50">
        <f>+L157</f>
        <v>10</v>
      </c>
      <c r="M295" s="40">
        <f t="shared" ref="M295:M297" si="141">+SUM(I295:L295)</f>
        <v>50</v>
      </c>
      <c r="N295" s="48">
        <f>+N157</f>
        <v>25</v>
      </c>
      <c r="O295" s="49">
        <f>+O157</f>
        <v>25</v>
      </c>
      <c r="P295" s="49">
        <f>+P157</f>
        <v>50</v>
      </c>
      <c r="Q295" s="39">
        <f>+Q157</f>
        <v>50</v>
      </c>
      <c r="R295" s="40">
        <f t="shared" si="102"/>
        <v>150</v>
      </c>
      <c r="S295" s="40">
        <f t="shared" si="103"/>
        <v>200</v>
      </c>
    </row>
    <row r="296" spans="1:22" s="1" customFormat="1" ht="60.75" customHeight="1" x14ac:dyDescent="0.25">
      <c r="A296" s="178" t="s">
        <v>420</v>
      </c>
      <c r="B296" s="22" t="s">
        <v>167</v>
      </c>
      <c r="C296" s="47">
        <f>+C158</f>
        <v>0</v>
      </c>
      <c r="D296" s="48">
        <f t="shared" ref="D296:G296" si="142">+D158</f>
        <v>0</v>
      </c>
      <c r="E296" s="49">
        <f t="shared" si="142"/>
        <v>0</v>
      </c>
      <c r="F296" s="49">
        <f t="shared" si="142"/>
        <v>0</v>
      </c>
      <c r="G296" s="50">
        <f t="shared" si="142"/>
        <v>0</v>
      </c>
      <c r="H296" s="40">
        <f t="shared" si="140"/>
        <v>0</v>
      </c>
      <c r="I296" s="48">
        <f t="shared" ref="I296:L296" si="143">+I158</f>
        <v>0</v>
      </c>
      <c r="J296" s="49">
        <f t="shared" si="143"/>
        <v>0</v>
      </c>
      <c r="K296" s="49">
        <f t="shared" si="143"/>
        <v>0</v>
      </c>
      <c r="L296" s="50">
        <f t="shared" si="143"/>
        <v>0</v>
      </c>
      <c r="M296" s="40">
        <f t="shared" si="141"/>
        <v>0</v>
      </c>
      <c r="N296" s="48">
        <f t="shared" ref="N296:Q296" si="144">+N158</f>
        <v>50</v>
      </c>
      <c r="O296" s="49">
        <f t="shared" si="144"/>
        <v>50</v>
      </c>
      <c r="P296" s="49">
        <f t="shared" si="144"/>
        <v>50</v>
      </c>
      <c r="Q296" s="39">
        <f t="shared" si="144"/>
        <v>50</v>
      </c>
      <c r="R296" s="40">
        <f t="shared" si="102"/>
        <v>200</v>
      </c>
      <c r="S296" s="40">
        <f t="shared" si="103"/>
        <v>200</v>
      </c>
    </row>
    <row r="297" spans="1:22" s="1" customFormat="1" ht="95.25" customHeight="1" x14ac:dyDescent="0.25">
      <c r="A297" s="178" t="s">
        <v>427</v>
      </c>
      <c r="B297" s="22" t="s">
        <v>496</v>
      </c>
      <c r="C297" s="47">
        <f>+C12</f>
        <v>287.25</v>
      </c>
      <c r="D297" s="48">
        <f>+D12</f>
        <v>70</v>
      </c>
      <c r="E297" s="48">
        <f>+E12</f>
        <v>70</v>
      </c>
      <c r="F297" s="48">
        <f>+F12</f>
        <v>70</v>
      </c>
      <c r="G297" s="48">
        <f>+G12</f>
        <v>70</v>
      </c>
      <c r="H297" s="40">
        <f t="shared" si="140"/>
        <v>280</v>
      </c>
      <c r="I297" s="48">
        <f>+I12</f>
        <v>71</v>
      </c>
      <c r="J297" s="48">
        <f>+J12</f>
        <v>71</v>
      </c>
      <c r="K297" s="48">
        <f>+K12</f>
        <v>71</v>
      </c>
      <c r="L297" s="48">
        <f>+L12</f>
        <v>71</v>
      </c>
      <c r="M297" s="40">
        <f t="shared" si="141"/>
        <v>284</v>
      </c>
      <c r="N297" s="48">
        <f>+N12</f>
        <v>72</v>
      </c>
      <c r="O297" s="48">
        <f>+O12</f>
        <v>72</v>
      </c>
      <c r="P297" s="48">
        <f>+P12</f>
        <v>72</v>
      </c>
      <c r="Q297" s="86">
        <f>+Q12</f>
        <v>72</v>
      </c>
      <c r="R297" s="40">
        <f t="shared" si="102"/>
        <v>288</v>
      </c>
      <c r="S297" s="40">
        <f t="shared" si="103"/>
        <v>852</v>
      </c>
    </row>
    <row r="298" spans="1:22" s="1" customFormat="1" ht="21" customHeight="1" x14ac:dyDescent="0.25">
      <c r="C298" s="17"/>
      <c r="D298" s="17"/>
      <c r="E298" s="17"/>
      <c r="F298" s="17"/>
      <c r="G298" s="35"/>
      <c r="H298" s="34"/>
      <c r="I298" s="34"/>
      <c r="J298" s="34"/>
      <c r="K298" s="34"/>
      <c r="L298" s="34"/>
      <c r="M298" s="35"/>
      <c r="N298" s="17"/>
      <c r="O298" s="17"/>
      <c r="P298" s="17"/>
    </row>
    <row r="299" spans="1:22" s="1" customFormat="1" ht="12.75" customHeight="1" x14ac:dyDescent="0.25"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</row>
    <row r="300" spans="1:22" s="1" customFormat="1" ht="12.75" customHeight="1" x14ac:dyDescent="0.25"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</row>
    <row r="301" spans="1:22" s="1" customFormat="1" ht="12.75" customHeight="1" x14ac:dyDescent="0.25"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</row>
    <row r="302" spans="1:22" x14ac:dyDescent="0.25">
      <c r="A302" s="98"/>
      <c r="B302" s="98"/>
      <c r="C302" s="99"/>
      <c r="H302" s="98"/>
      <c r="M302" s="98"/>
      <c r="R302" s="98"/>
      <c r="S302" s="100"/>
      <c r="T302" s="98"/>
      <c r="U302" s="98"/>
      <c r="V302" s="98"/>
    </row>
    <row r="303" spans="1:22" x14ac:dyDescent="0.25">
      <c r="A303" s="98"/>
      <c r="B303" s="98"/>
      <c r="C303" s="17"/>
      <c r="H303" s="98"/>
      <c r="M303" s="98"/>
      <c r="R303" s="98"/>
      <c r="S303" s="101"/>
      <c r="T303" s="98"/>
      <c r="U303" s="98"/>
      <c r="V303" s="98"/>
    </row>
    <row r="304" spans="1:22" x14ac:dyDescent="0.25">
      <c r="A304" s="98"/>
      <c r="B304" s="98"/>
      <c r="C304" s="99"/>
      <c r="H304" s="98"/>
      <c r="M304" s="98"/>
      <c r="R304" s="98"/>
      <c r="S304" s="101"/>
      <c r="T304" s="98"/>
      <c r="U304" s="98"/>
      <c r="V304" s="98"/>
    </row>
    <row r="305" spans="1:22" x14ac:dyDescent="0.25">
      <c r="A305" s="98"/>
      <c r="B305" s="98"/>
      <c r="C305" s="98"/>
      <c r="H305" s="98"/>
      <c r="M305" s="98"/>
      <c r="R305" s="98"/>
      <c r="S305" s="101"/>
      <c r="T305" s="98"/>
      <c r="U305" s="98"/>
      <c r="V305" s="98"/>
    </row>
    <row r="306" spans="1:22" x14ac:dyDescent="0.25">
      <c r="A306" s="98"/>
      <c r="B306" s="98"/>
      <c r="C306" s="98"/>
      <c r="H306" s="98"/>
      <c r="M306" s="98"/>
      <c r="R306" s="98"/>
      <c r="S306" s="101"/>
      <c r="T306" s="98"/>
      <c r="U306" s="98"/>
      <c r="V306" s="98"/>
    </row>
    <row r="307" spans="1:22" x14ac:dyDescent="0.25">
      <c r="A307" s="98"/>
      <c r="B307" s="98"/>
      <c r="C307" s="99"/>
      <c r="H307" s="98"/>
      <c r="M307" s="98"/>
      <c r="R307" s="98"/>
      <c r="S307" s="101"/>
      <c r="T307" s="98"/>
      <c r="U307" s="98"/>
      <c r="V307" s="98"/>
    </row>
    <row r="308" spans="1:22" x14ac:dyDescent="0.25">
      <c r="A308" s="98"/>
      <c r="B308" s="98"/>
      <c r="C308" s="98"/>
      <c r="H308" s="98"/>
      <c r="M308" s="98"/>
      <c r="R308" s="98"/>
      <c r="S308" s="101"/>
      <c r="T308" s="98"/>
      <c r="U308" s="98"/>
      <c r="V308" s="98"/>
    </row>
    <row r="309" spans="1:22" x14ac:dyDescent="0.25">
      <c r="A309" s="98"/>
      <c r="B309" s="98"/>
      <c r="C309" s="98"/>
      <c r="H309" s="98"/>
      <c r="M309" s="98"/>
      <c r="R309" s="98"/>
      <c r="S309" s="101"/>
      <c r="T309" s="98"/>
      <c r="U309" s="98"/>
      <c r="V309" s="98"/>
    </row>
    <row r="310" spans="1:22" x14ac:dyDescent="0.25">
      <c r="A310" s="98"/>
      <c r="B310" s="98"/>
      <c r="C310" s="98"/>
      <c r="H310" s="98"/>
      <c r="M310" s="98"/>
      <c r="R310" s="98"/>
      <c r="S310" s="101"/>
      <c r="T310" s="98"/>
      <c r="U310" s="98"/>
      <c r="V310" s="98"/>
    </row>
    <row r="311" spans="1:22" x14ac:dyDescent="0.25">
      <c r="A311" s="98"/>
      <c r="B311" s="98"/>
      <c r="C311" s="98"/>
      <c r="H311" s="98"/>
      <c r="M311" s="98"/>
      <c r="R311" s="98"/>
      <c r="S311" s="101"/>
      <c r="T311" s="98"/>
      <c r="U311" s="98"/>
      <c r="V311" s="98"/>
    </row>
    <row r="312" spans="1:22" x14ac:dyDescent="0.25">
      <c r="A312" s="98"/>
      <c r="B312" s="98"/>
      <c r="C312" s="98"/>
      <c r="H312" s="98"/>
      <c r="M312" s="98"/>
      <c r="R312" s="98"/>
      <c r="S312" s="101"/>
      <c r="T312" s="98"/>
      <c r="U312" s="98"/>
      <c r="V312" s="98"/>
    </row>
    <row r="313" spans="1:22" x14ac:dyDescent="0.25">
      <c r="A313" s="98"/>
      <c r="B313" s="98"/>
      <c r="C313" s="98"/>
      <c r="H313" s="98"/>
      <c r="M313" s="98"/>
      <c r="R313" s="98"/>
      <c r="S313" s="101"/>
      <c r="T313" s="98"/>
      <c r="U313" s="98"/>
      <c r="V313" s="98"/>
    </row>
    <row r="314" spans="1:22" x14ac:dyDescent="0.25">
      <c r="A314" s="98"/>
      <c r="B314" s="98"/>
      <c r="C314" s="98"/>
      <c r="H314" s="98"/>
      <c r="M314" s="98"/>
      <c r="R314" s="98"/>
      <c r="S314" s="101"/>
      <c r="T314" s="98"/>
      <c r="U314" s="98"/>
      <c r="V314" s="98"/>
    </row>
    <row r="315" spans="1:22" x14ac:dyDescent="0.25">
      <c r="A315" s="98"/>
      <c r="B315" s="98"/>
      <c r="C315" s="98"/>
      <c r="H315" s="98"/>
      <c r="M315" s="98"/>
      <c r="R315" s="98"/>
      <c r="S315" s="101"/>
      <c r="T315" s="98"/>
      <c r="U315" s="98"/>
      <c r="V315" s="98"/>
    </row>
    <row r="316" spans="1:22" x14ac:dyDescent="0.25">
      <c r="A316" s="98"/>
      <c r="B316" s="98"/>
      <c r="C316" s="98"/>
      <c r="H316" s="98"/>
      <c r="M316" s="98"/>
      <c r="R316" s="98"/>
      <c r="S316" s="101"/>
      <c r="T316" s="98"/>
      <c r="U316" s="98"/>
      <c r="V316" s="98"/>
    </row>
    <row r="317" spans="1:22" x14ac:dyDescent="0.25">
      <c r="A317" s="98"/>
      <c r="B317" s="98"/>
      <c r="C317" s="98"/>
      <c r="H317" s="98"/>
      <c r="M317" s="98"/>
      <c r="R317" s="98"/>
      <c r="S317" s="101"/>
      <c r="T317" s="98"/>
      <c r="U317" s="98"/>
      <c r="V317" s="98"/>
    </row>
    <row r="318" spans="1:22" x14ac:dyDescent="0.25">
      <c r="A318" s="98"/>
      <c r="B318" s="98"/>
      <c r="C318" s="98"/>
      <c r="H318" s="98"/>
      <c r="M318" s="98"/>
      <c r="R318" s="98"/>
      <c r="S318" s="101"/>
      <c r="T318" s="98"/>
      <c r="U318" s="98"/>
      <c r="V318" s="98"/>
    </row>
    <row r="319" spans="1:22" x14ac:dyDescent="0.25">
      <c r="A319" s="98"/>
      <c r="B319" s="98"/>
      <c r="C319" s="98"/>
      <c r="H319" s="98"/>
      <c r="M319" s="98"/>
      <c r="R319" s="98"/>
      <c r="S319" s="101"/>
      <c r="T319" s="98"/>
      <c r="U319" s="98"/>
      <c r="V319" s="98"/>
    </row>
    <row r="320" spans="1:22" x14ac:dyDescent="0.25">
      <c r="A320" s="98"/>
      <c r="B320" s="98"/>
      <c r="C320" s="98"/>
      <c r="H320" s="98"/>
      <c r="M320" s="98"/>
      <c r="R320" s="98"/>
      <c r="S320" s="101"/>
      <c r="T320" s="98"/>
      <c r="U320" s="98"/>
      <c r="V320" s="98"/>
    </row>
    <row r="321" spans="1:22" x14ac:dyDescent="0.25">
      <c r="A321" s="98"/>
      <c r="B321" s="98"/>
      <c r="C321" s="98"/>
      <c r="H321" s="98"/>
      <c r="M321" s="98"/>
      <c r="R321" s="98"/>
      <c r="S321" s="101"/>
      <c r="T321" s="98"/>
      <c r="U321" s="98"/>
      <c r="V321" s="98"/>
    </row>
    <row r="322" spans="1:22" x14ac:dyDescent="0.25">
      <c r="A322" s="98"/>
      <c r="B322" s="98"/>
      <c r="C322" s="98"/>
      <c r="H322" s="98"/>
      <c r="M322" s="98"/>
      <c r="R322" s="98"/>
      <c r="S322" s="101"/>
      <c r="T322" s="98"/>
      <c r="U322" s="98"/>
      <c r="V322" s="98"/>
    </row>
    <row r="323" spans="1:22" x14ac:dyDescent="0.25">
      <c r="A323" s="98"/>
      <c r="B323" s="98"/>
      <c r="C323" s="98"/>
      <c r="H323" s="98"/>
      <c r="M323" s="98"/>
      <c r="R323" s="98"/>
      <c r="S323" s="101"/>
      <c r="T323" s="98"/>
      <c r="U323" s="98"/>
      <c r="V323" s="98"/>
    </row>
    <row r="324" spans="1:22" x14ac:dyDescent="0.25">
      <c r="A324" s="98"/>
      <c r="B324" s="98"/>
      <c r="C324" s="98"/>
      <c r="H324" s="98"/>
      <c r="M324" s="98"/>
      <c r="R324" s="98"/>
      <c r="S324" s="101"/>
      <c r="T324" s="98"/>
      <c r="U324" s="98"/>
      <c r="V324" s="98"/>
    </row>
    <row r="325" spans="1:22" x14ac:dyDescent="0.25">
      <c r="A325" s="98"/>
      <c r="B325" s="98"/>
      <c r="C325" s="98"/>
      <c r="H325" s="98"/>
      <c r="M325" s="98"/>
      <c r="R325" s="98"/>
      <c r="S325" s="101"/>
      <c r="T325" s="98"/>
      <c r="U325" s="98"/>
      <c r="V325" s="98"/>
    </row>
    <row r="326" spans="1:22" x14ac:dyDescent="0.25">
      <c r="A326" s="98"/>
      <c r="B326" s="98"/>
      <c r="C326" s="98"/>
      <c r="H326" s="98"/>
      <c r="M326" s="98"/>
      <c r="R326" s="98"/>
      <c r="S326" s="101"/>
      <c r="T326" s="98"/>
      <c r="U326" s="98"/>
      <c r="V326" s="98"/>
    </row>
    <row r="327" spans="1:22" x14ac:dyDescent="0.25">
      <c r="A327" s="98"/>
      <c r="B327" s="98"/>
      <c r="C327" s="98"/>
      <c r="H327" s="98"/>
      <c r="M327" s="98"/>
      <c r="R327" s="98"/>
      <c r="S327" s="101"/>
      <c r="T327" s="98"/>
      <c r="U327" s="98"/>
      <c r="V327" s="98"/>
    </row>
    <row r="328" spans="1:22" x14ac:dyDescent="0.25">
      <c r="A328" s="98"/>
      <c r="B328" s="98"/>
      <c r="C328" s="98"/>
      <c r="H328" s="98"/>
      <c r="M328" s="98"/>
      <c r="R328" s="98"/>
      <c r="S328" s="101"/>
      <c r="T328" s="98"/>
      <c r="U328" s="98"/>
      <c r="V328" s="98"/>
    </row>
    <row r="329" spans="1:22" x14ac:dyDescent="0.25">
      <c r="A329" s="98"/>
      <c r="B329" s="98"/>
      <c r="C329" s="98"/>
      <c r="H329" s="98"/>
      <c r="M329" s="98"/>
      <c r="R329" s="98"/>
      <c r="S329" s="101"/>
      <c r="T329" s="98"/>
      <c r="U329" s="98"/>
      <c r="V329" s="98"/>
    </row>
    <row r="330" spans="1:22" x14ac:dyDescent="0.25">
      <c r="A330" s="98"/>
      <c r="B330" s="98"/>
      <c r="C330" s="98"/>
      <c r="H330" s="98"/>
      <c r="M330" s="98"/>
      <c r="R330" s="98"/>
      <c r="S330" s="101"/>
      <c r="T330" s="98"/>
      <c r="U330" s="98"/>
      <c r="V330" s="98"/>
    </row>
    <row r="331" spans="1:22" x14ac:dyDescent="0.25">
      <c r="A331" s="98"/>
      <c r="B331" s="98"/>
      <c r="C331" s="98"/>
      <c r="H331" s="98"/>
      <c r="M331" s="98"/>
      <c r="R331" s="98"/>
      <c r="S331" s="101"/>
      <c r="T331" s="98"/>
      <c r="U331" s="98"/>
      <c r="V331" s="98"/>
    </row>
    <row r="332" spans="1:22" x14ac:dyDescent="0.25">
      <c r="A332" s="98"/>
      <c r="B332" s="98"/>
      <c r="C332" s="98"/>
      <c r="H332" s="98"/>
      <c r="M332" s="98"/>
      <c r="R332" s="98"/>
      <c r="S332" s="101"/>
      <c r="T332" s="98"/>
      <c r="U332" s="98"/>
      <c r="V332" s="98"/>
    </row>
    <row r="333" spans="1:22" x14ac:dyDescent="0.25">
      <c r="A333" s="98"/>
      <c r="B333" s="98"/>
      <c r="C333" s="98"/>
      <c r="H333" s="98"/>
      <c r="M333" s="98"/>
      <c r="R333" s="98"/>
      <c r="S333" s="101"/>
      <c r="T333" s="98"/>
      <c r="U333" s="98"/>
      <c r="V333" s="98"/>
    </row>
    <row r="334" spans="1:22" x14ac:dyDescent="0.25">
      <c r="A334" s="98"/>
      <c r="B334" s="98"/>
      <c r="C334" s="98"/>
      <c r="H334" s="98"/>
      <c r="M334" s="98"/>
      <c r="R334" s="98"/>
      <c r="S334" s="101"/>
      <c r="T334" s="98"/>
      <c r="U334" s="98"/>
      <c r="V334" s="98"/>
    </row>
    <row r="335" spans="1:22" x14ac:dyDescent="0.25">
      <c r="A335" s="98"/>
      <c r="B335" s="98"/>
      <c r="C335" s="98"/>
      <c r="H335" s="98"/>
      <c r="M335" s="98"/>
      <c r="R335" s="98"/>
      <c r="S335" s="101"/>
      <c r="T335" s="98"/>
      <c r="U335" s="98"/>
      <c r="V335" s="98"/>
    </row>
    <row r="336" spans="1:22" x14ac:dyDescent="0.25">
      <c r="A336" s="98"/>
      <c r="B336" s="98"/>
      <c r="C336" s="98"/>
      <c r="H336" s="98"/>
      <c r="M336" s="98"/>
      <c r="R336" s="98"/>
      <c r="S336" s="101"/>
      <c r="T336" s="98"/>
      <c r="U336" s="98"/>
      <c r="V336" s="98"/>
    </row>
    <row r="337" spans="1:22" x14ac:dyDescent="0.25">
      <c r="A337" s="98"/>
      <c r="B337" s="98"/>
      <c r="C337" s="98"/>
      <c r="H337" s="98"/>
      <c r="M337" s="98"/>
      <c r="R337" s="98"/>
      <c r="S337" s="101"/>
      <c r="T337" s="98"/>
      <c r="U337" s="98"/>
      <c r="V337" s="98"/>
    </row>
    <row r="338" spans="1:22" x14ac:dyDescent="0.25">
      <c r="A338" s="98"/>
      <c r="B338" s="98"/>
      <c r="C338" s="98"/>
      <c r="H338" s="98"/>
      <c r="M338" s="98"/>
      <c r="R338" s="98"/>
      <c r="S338" s="101"/>
      <c r="T338" s="98"/>
      <c r="U338" s="98"/>
      <c r="V338" s="98"/>
    </row>
    <row r="339" spans="1:22" x14ac:dyDescent="0.25">
      <c r="A339" s="98"/>
      <c r="B339" s="98"/>
      <c r="C339" s="98"/>
      <c r="H339" s="98"/>
      <c r="M339" s="98"/>
      <c r="R339" s="98"/>
      <c r="S339" s="101"/>
      <c r="T339" s="98"/>
      <c r="U339" s="98"/>
      <c r="V339" s="98"/>
    </row>
    <row r="340" spans="1:22" x14ac:dyDescent="0.25">
      <c r="A340" s="98"/>
      <c r="B340" s="98"/>
      <c r="C340" s="98"/>
      <c r="H340" s="98"/>
      <c r="M340" s="98"/>
      <c r="R340" s="98"/>
      <c r="S340" s="101"/>
      <c r="T340" s="98"/>
      <c r="U340" s="98"/>
      <c r="V340" s="98"/>
    </row>
    <row r="341" spans="1:22" x14ac:dyDescent="0.25">
      <c r="A341" s="98"/>
      <c r="B341" s="98"/>
      <c r="C341" s="98"/>
      <c r="H341" s="98"/>
      <c r="M341" s="98"/>
      <c r="R341" s="98"/>
      <c r="S341" s="101"/>
      <c r="T341" s="98"/>
      <c r="U341" s="98"/>
      <c r="V341" s="98"/>
    </row>
    <row r="342" spans="1:22" x14ac:dyDescent="0.25">
      <c r="A342" s="98"/>
      <c r="B342" s="98"/>
      <c r="C342" s="98"/>
      <c r="H342" s="98"/>
      <c r="M342" s="98"/>
      <c r="R342" s="98"/>
      <c r="S342" s="101"/>
      <c r="T342" s="98"/>
      <c r="U342" s="98"/>
      <c r="V342" s="98"/>
    </row>
    <row r="343" spans="1:22" x14ac:dyDescent="0.25">
      <c r="A343" s="98"/>
      <c r="B343" s="98"/>
      <c r="C343" s="98"/>
      <c r="H343" s="98"/>
      <c r="M343" s="98"/>
      <c r="R343" s="98"/>
      <c r="S343" s="101"/>
      <c r="T343" s="98"/>
      <c r="U343" s="98"/>
      <c r="V343" s="98"/>
    </row>
  </sheetData>
  <autoFilter ref="A11:S297" xr:uid="{7E44A277-ADB2-473C-8C37-BFDBE92D7FB8}"/>
  <mergeCells count="8">
    <mergeCell ref="S8:S9"/>
    <mergeCell ref="A8:A9"/>
    <mergeCell ref="A5:S5"/>
    <mergeCell ref="A6:S6"/>
    <mergeCell ref="C8:C9"/>
    <mergeCell ref="B8:B9"/>
    <mergeCell ref="H8:H9"/>
    <mergeCell ref="M8:M9"/>
  </mergeCells>
  <phoneticPr fontId="12" type="noConversion"/>
  <pageMargins left="0.59055118110236227" right="0.59055118110236227" top="1.1811023622047245" bottom="0.78740157480314965" header="0" footer="0"/>
  <pageSetup paperSize="9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32997-0D24-4637-A4F1-D33D8BDCD77A}">
  <dimension ref="A1:AK344"/>
  <sheetViews>
    <sheetView topLeftCell="B1" zoomScale="83" zoomScaleNormal="83" workbookViewId="0">
      <selection activeCell="C16" sqref="C16"/>
    </sheetView>
  </sheetViews>
  <sheetFormatPr defaultRowHeight="15" x14ac:dyDescent="0.25"/>
  <cols>
    <col min="1" max="1" width="14.28515625" hidden="1" customWidth="1"/>
    <col min="2" max="2" width="7.140625" customWidth="1"/>
    <col min="3" max="3" width="48.42578125" customWidth="1"/>
    <col min="4" max="19" width="10.140625" customWidth="1"/>
    <col min="20" max="20" width="10.140625" style="151" customWidth="1"/>
    <col min="21" max="22" width="10.140625" style="30" customWidth="1"/>
    <col min="23" max="26" width="10.140625" customWidth="1"/>
  </cols>
  <sheetData>
    <row r="1" spans="1:24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89"/>
      <c r="Q1" s="89" t="s">
        <v>491</v>
      </c>
      <c r="R1" s="89"/>
      <c r="S1" s="89"/>
    </row>
    <row r="2" spans="1:24" x14ac:dyDescent="0.2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89"/>
      <c r="Q2" s="89" t="s">
        <v>492</v>
      </c>
      <c r="R2" s="89"/>
      <c r="S2" s="89"/>
    </row>
    <row r="3" spans="1:24" x14ac:dyDescent="0.25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89"/>
      <c r="Q3" s="89" t="s">
        <v>432</v>
      </c>
      <c r="R3" s="89"/>
      <c r="S3" s="89"/>
    </row>
    <row r="4" spans="1:24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89"/>
      <c r="P4" s="89"/>
      <c r="Q4" s="89"/>
      <c r="R4" s="89"/>
      <c r="S4" s="89"/>
    </row>
    <row r="5" spans="1:24" s="1" customFormat="1" ht="18" customHeight="1" x14ac:dyDescent="0.25">
      <c r="B5" s="186" t="s">
        <v>316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96" t="s">
        <v>575</v>
      </c>
      <c r="V5" s="196"/>
      <c r="W5" s="196"/>
    </row>
    <row r="6" spans="1:24" s="1" customFormat="1" ht="12.75" customHeight="1" x14ac:dyDescent="0.25">
      <c r="B6" s="188" t="s">
        <v>433</v>
      </c>
      <c r="C6" s="188"/>
      <c r="D6" s="188"/>
      <c r="E6" s="188"/>
      <c r="F6" s="188"/>
      <c r="G6" s="188"/>
      <c r="H6" s="188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96"/>
      <c r="V6" s="196"/>
      <c r="W6" s="196"/>
    </row>
    <row r="7" spans="1:24" s="1" customFormat="1" ht="15" customHeight="1" thickBot="1" x14ac:dyDescent="0.3">
      <c r="D7" s="170">
        <f>+D10-D164</f>
        <v>0</v>
      </c>
      <c r="E7" s="170">
        <f>+E10-E164</f>
        <v>0</v>
      </c>
      <c r="F7" s="170">
        <f>+F10-F164</f>
        <v>0</v>
      </c>
      <c r="G7" s="170">
        <f>+G10-G164</f>
        <v>0</v>
      </c>
      <c r="H7" s="170">
        <f>+H10-H164</f>
        <v>0</v>
      </c>
      <c r="I7" s="170">
        <f>+SUM(E7:H7)</f>
        <v>0</v>
      </c>
      <c r="J7" s="170">
        <f>+J10-J164</f>
        <v>0</v>
      </c>
      <c r="K7" s="170">
        <f>+K10-K164</f>
        <v>0</v>
      </c>
      <c r="L7" s="170">
        <f>+L10-L164</f>
        <v>0</v>
      </c>
      <c r="M7" s="170">
        <f>+M10-M164</f>
        <v>0</v>
      </c>
      <c r="N7" s="170">
        <f>+SUM(J7:M7)</f>
        <v>0</v>
      </c>
      <c r="O7" s="170">
        <f>+O10-O164</f>
        <v>0</v>
      </c>
      <c r="P7" s="170">
        <f>+P10-P164</f>
        <v>0</v>
      </c>
      <c r="Q7" s="170">
        <f>+Q10-Q164</f>
        <v>0</v>
      </c>
      <c r="R7" s="170">
        <f>+R10-R164</f>
        <v>0</v>
      </c>
      <c r="S7" s="170">
        <f>+SUM(O7:R7)</f>
        <v>0</v>
      </c>
      <c r="T7" s="91" t="s">
        <v>495</v>
      </c>
      <c r="U7" s="171">
        <f>+U10-U164</f>
        <v>0</v>
      </c>
      <c r="V7" s="171">
        <f>+V10-V164</f>
        <v>0</v>
      </c>
      <c r="W7" s="172">
        <f>+W10-W164</f>
        <v>0</v>
      </c>
    </row>
    <row r="8" spans="1:24" s="1" customFormat="1" ht="21.95" customHeight="1" x14ac:dyDescent="0.25">
      <c r="B8" s="184" t="s">
        <v>0</v>
      </c>
      <c r="C8" s="192" t="s">
        <v>394</v>
      </c>
      <c r="D8" s="190" t="s">
        <v>354</v>
      </c>
      <c r="E8" s="3"/>
      <c r="F8" s="4">
        <v>2022</v>
      </c>
      <c r="G8" s="3" t="s">
        <v>1</v>
      </c>
      <c r="H8" s="5"/>
      <c r="I8" s="194" t="s">
        <v>429</v>
      </c>
      <c r="J8" s="6"/>
      <c r="K8" s="4">
        <f>F8+1</f>
        <v>2023</v>
      </c>
      <c r="L8" s="3" t="s">
        <v>3</v>
      </c>
      <c r="M8" s="5"/>
      <c r="N8" s="194" t="s">
        <v>430</v>
      </c>
      <c r="O8" s="6"/>
      <c r="P8" s="4">
        <f>K8+1</f>
        <v>2024</v>
      </c>
      <c r="Q8" s="3" t="s">
        <v>3</v>
      </c>
      <c r="R8" s="5"/>
      <c r="S8" s="7" t="s">
        <v>2</v>
      </c>
      <c r="T8" s="205" t="s">
        <v>395</v>
      </c>
      <c r="U8" s="198">
        <v>2025</v>
      </c>
      <c r="V8" s="198">
        <v>2026</v>
      </c>
      <c r="W8" s="200">
        <v>2027</v>
      </c>
      <c r="X8" s="202" t="s">
        <v>525</v>
      </c>
    </row>
    <row r="9" spans="1:24" s="1" customFormat="1" ht="19.350000000000001" customHeight="1" x14ac:dyDescent="0.25">
      <c r="B9" s="185"/>
      <c r="C9" s="193"/>
      <c r="D9" s="191"/>
      <c r="E9" s="9" t="s">
        <v>4</v>
      </c>
      <c r="F9" s="10" t="s">
        <v>5</v>
      </c>
      <c r="G9" s="10" t="s">
        <v>6</v>
      </c>
      <c r="H9" s="8" t="s">
        <v>7</v>
      </c>
      <c r="I9" s="191"/>
      <c r="J9" s="9" t="s">
        <v>4</v>
      </c>
      <c r="K9" s="10" t="s">
        <v>5</v>
      </c>
      <c r="L9" s="10" t="s">
        <v>6</v>
      </c>
      <c r="M9" s="8" t="s">
        <v>7</v>
      </c>
      <c r="N9" s="191"/>
      <c r="O9" s="9" t="s">
        <v>4</v>
      </c>
      <c r="P9" s="10" t="s">
        <v>5</v>
      </c>
      <c r="Q9" s="10" t="s">
        <v>6</v>
      </c>
      <c r="R9" s="8" t="s">
        <v>7</v>
      </c>
      <c r="S9" s="11">
        <v>2024</v>
      </c>
      <c r="T9" s="206"/>
      <c r="U9" s="199"/>
      <c r="V9" s="199"/>
      <c r="W9" s="201"/>
      <c r="X9" s="203"/>
    </row>
    <row r="10" spans="1:24" s="1" customFormat="1" ht="26.1" customHeight="1" x14ac:dyDescent="0.25">
      <c r="A10" s="204" t="s">
        <v>526</v>
      </c>
      <c r="B10" s="120" t="s">
        <v>8</v>
      </c>
      <c r="C10" s="23" t="s">
        <v>9</v>
      </c>
      <c r="D10" s="46">
        <f>+D12+D13+D20+D27+D162</f>
        <v>1907.4010099999998</v>
      </c>
      <c r="E10" s="114">
        <f>+E12+E13+E20+E27+E162</f>
        <v>354.51400000000001</v>
      </c>
      <c r="F10" s="82">
        <f>+F12+F13+F20+F27+F162</f>
        <v>849.82500000000005</v>
      </c>
      <c r="G10" s="82">
        <f>+G12+G13+G20+G27+G162</f>
        <v>1472.32</v>
      </c>
      <c r="H10" s="115">
        <f>+H12+H13+H20+H27+H162</f>
        <v>2208.37</v>
      </c>
      <c r="I10" s="46">
        <f t="shared" ref="I10:I16" si="0">+SUM(E10:H10)</f>
        <v>4885.0289999999995</v>
      </c>
      <c r="J10" s="114">
        <f>+J12+J13+J20+J27+J162</f>
        <v>1147.46</v>
      </c>
      <c r="K10" s="82">
        <f>+K12+K13+K20+K27+K162</f>
        <v>1456.35</v>
      </c>
      <c r="L10" s="82">
        <f>+L12+L13+L20+L27+L162</f>
        <v>1844.75</v>
      </c>
      <c r="M10" s="115">
        <f>+M12+M13+M20+M27+M162</f>
        <v>1059.3699999999999</v>
      </c>
      <c r="N10" s="46">
        <f t="shared" ref="N10:N17" si="1">+SUM(J10:M10)</f>
        <v>5507.9299999999994</v>
      </c>
      <c r="O10" s="114">
        <f>+O12+O13+O20+O27+O162</f>
        <v>932</v>
      </c>
      <c r="P10" s="82">
        <f>+P12+P13+P20+P27+P162</f>
        <v>1047</v>
      </c>
      <c r="Q10" s="82">
        <f>+Q12+Q13+Q20+Q27+Q162</f>
        <v>1117</v>
      </c>
      <c r="R10" s="115">
        <f>+R12+R13+R20+R27+R162</f>
        <v>1160.97</v>
      </c>
      <c r="S10" s="45">
        <f t="shared" ref="S10:S16" si="2">+SUM(O10:R10)</f>
        <v>4256.97</v>
      </c>
      <c r="T10" s="45">
        <f t="shared" ref="T10:T26" si="3">+I10+N10+S10</f>
        <v>14649.929</v>
      </c>
      <c r="U10" s="82">
        <f>+U12+U13+U20+U27+U162</f>
        <v>7495.6</v>
      </c>
      <c r="V10" s="82">
        <f>+V12+V13+V20+V27+V162</f>
        <v>6397.95</v>
      </c>
      <c r="W10" s="117">
        <f>+W12+W13+W20+W27+W162</f>
        <v>6736.93</v>
      </c>
      <c r="X10" s="117">
        <f>+T10+U10+V10+W10</f>
        <v>35280.409</v>
      </c>
    </row>
    <row r="11" spans="1:24" s="1" customFormat="1" ht="21" customHeight="1" x14ac:dyDescent="0.25">
      <c r="A11" s="204"/>
      <c r="B11" s="10"/>
      <c r="C11" s="175"/>
      <c r="D11" s="40"/>
      <c r="E11" s="84"/>
      <c r="F11" s="85"/>
      <c r="G11" s="85"/>
      <c r="H11" s="78"/>
      <c r="I11" s="40"/>
      <c r="J11" s="84"/>
      <c r="K11" s="85"/>
      <c r="L11" s="85"/>
      <c r="M11" s="78"/>
      <c r="N11" s="40"/>
      <c r="O11" s="84"/>
      <c r="P11" s="85"/>
      <c r="Q11" s="85"/>
      <c r="R11" s="78"/>
      <c r="S11" s="176"/>
      <c r="T11" s="176"/>
      <c r="U11" s="85"/>
      <c r="V11" s="85"/>
      <c r="W11" s="112"/>
      <c r="X11" s="112"/>
    </row>
    <row r="12" spans="1:24" s="1" customFormat="1" ht="26.1" customHeight="1" x14ac:dyDescent="0.25">
      <c r="A12" s="204"/>
      <c r="B12" s="31" t="s">
        <v>10</v>
      </c>
      <c r="C12" s="26" t="s">
        <v>11</v>
      </c>
      <c r="D12" s="36">
        <v>287.25</v>
      </c>
      <c r="E12" s="37">
        <v>70</v>
      </c>
      <c r="F12" s="38">
        <v>70</v>
      </c>
      <c r="G12" s="38">
        <v>70</v>
      </c>
      <c r="H12" s="39">
        <v>70</v>
      </c>
      <c r="I12" s="40">
        <f t="shared" si="0"/>
        <v>280</v>
      </c>
      <c r="J12" s="37">
        <v>71</v>
      </c>
      <c r="K12" s="38">
        <v>71</v>
      </c>
      <c r="L12" s="38">
        <v>71</v>
      </c>
      <c r="M12" s="39">
        <v>71</v>
      </c>
      <c r="N12" s="40">
        <f t="shared" si="1"/>
        <v>284</v>
      </c>
      <c r="O12" s="37">
        <v>72</v>
      </c>
      <c r="P12" s="38">
        <v>72</v>
      </c>
      <c r="Q12" s="38">
        <v>72</v>
      </c>
      <c r="R12" s="39">
        <v>72</v>
      </c>
      <c r="S12" s="40">
        <f t="shared" si="2"/>
        <v>288</v>
      </c>
      <c r="T12" s="45">
        <f t="shared" si="3"/>
        <v>852</v>
      </c>
      <c r="U12" s="85">
        <v>300</v>
      </c>
      <c r="V12" s="85">
        <v>300</v>
      </c>
      <c r="W12" s="152">
        <v>300</v>
      </c>
      <c r="X12" s="117">
        <f>+T12+U12+V12+W12</f>
        <v>1752</v>
      </c>
    </row>
    <row r="13" spans="1:24" s="1" customFormat="1" ht="26.1" customHeight="1" x14ac:dyDescent="0.25">
      <c r="B13" s="119" t="s">
        <v>12</v>
      </c>
      <c r="C13" s="28" t="s">
        <v>13</v>
      </c>
      <c r="D13" s="41">
        <f>+D14+D15+D16+D17+D18+D19</f>
        <v>63.12</v>
      </c>
      <c r="E13" s="42">
        <f>+E14+E15+E16+E17+E18+E19</f>
        <v>76.42</v>
      </c>
      <c r="F13" s="43">
        <f>+F14+F15+F16+F17+F18+F19</f>
        <v>94.460000000000008</v>
      </c>
      <c r="G13" s="43">
        <f>+G14+G15+G16+G17+G18+G19</f>
        <v>93</v>
      </c>
      <c r="H13" s="44">
        <f>+H14+H15+H16+H17+H18+H19</f>
        <v>187.58999999999997</v>
      </c>
      <c r="I13" s="45">
        <f t="shared" si="0"/>
        <v>451.46999999999997</v>
      </c>
      <c r="J13" s="42">
        <f>+J14+J15+J16+J17+J18+J19</f>
        <v>200.6</v>
      </c>
      <c r="K13" s="43">
        <f>+K14+K15+K16+K17+K18+K19</f>
        <v>220.6</v>
      </c>
      <c r="L13" s="43">
        <f>+L14+L15+L16+L17+L18+L19</f>
        <v>324.77</v>
      </c>
      <c r="M13" s="44">
        <f>+M14+M15+M16+M17+M18+M19</f>
        <v>0</v>
      </c>
      <c r="N13" s="45">
        <f t="shared" si="1"/>
        <v>745.97</v>
      </c>
      <c r="O13" s="42">
        <f>+O14+O15+O16+O17+O18+O19</f>
        <v>0</v>
      </c>
      <c r="P13" s="43">
        <f>+P14+P15+P16+P17+P18+P19</f>
        <v>0</v>
      </c>
      <c r="Q13" s="43">
        <f>+Q14+Q15+Q16+Q17+Q18+Q19</f>
        <v>0</v>
      </c>
      <c r="R13" s="44">
        <f>+R14+R15+R16+R17+R18+R19</f>
        <v>0</v>
      </c>
      <c r="S13" s="46">
        <f t="shared" si="2"/>
        <v>0</v>
      </c>
      <c r="T13" s="45">
        <f t="shared" si="3"/>
        <v>1197.44</v>
      </c>
      <c r="U13" s="85">
        <f>+U14+U15+U16+U17+U18+U19</f>
        <v>0</v>
      </c>
      <c r="V13" s="85">
        <f>+V14+V15+V16+V17+V18+V19</f>
        <v>0</v>
      </c>
      <c r="W13" s="112">
        <f>+W14+W15+W16+W17+W18+W19</f>
        <v>0</v>
      </c>
      <c r="X13" s="117">
        <f>+T13+U13+V13+W13</f>
        <v>1197.44</v>
      </c>
    </row>
    <row r="14" spans="1:24" s="15" customFormat="1" ht="26.1" customHeight="1" x14ac:dyDescent="0.25">
      <c r="A14" s="15" t="s">
        <v>527</v>
      </c>
      <c r="B14" s="32" t="s">
        <v>14</v>
      </c>
      <c r="C14" s="18" t="s">
        <v>337</v>
      </c>
      <c r="D14" s="47">
        <v>63.12</v>
      </c>
      <c r="E14" s="48">
        <v>71.42</v>
      </c>
      <c r="F14" s="49">
        <v>59.46</v>
      </c>
      <c r="G14" s="53">
        <v>0</v>
      </c>
      <c r="H14" s="54">
        <v>0</v>
      </c>
      <c r="I14" s="55">
        <f t="shared" si="0"/>
        <v>130.88</v>
      </c>
      <c r="J14" s="56">
        <v>0</v>
      </c>
      <c r="K14" s="53">
        <v>0</v>
      </c>
      <c r="L14" s="53">
        <v>0</v>
      </c>
      <c r="M14" s="54">
        <v>0</v>
      </c>
      <c r="N14" s="55">
        <f t="shared" si="1"/>
        <v>0</v>
      </c>
      <c r="O14" s="57">
        <v>0</v>
      </c>
      <c r="P14" s="53">
        <v>0</v>
      </c>
      <c r="Q14" s="53">
        <v>0</v>
      </c>
      <c r="R14" s="58">
        <v>0</v>
      </c>
      <c r="S14" s="55">
        <f t="shared" si="2"/>
        <v>0</v>
      </c>
      <c r="T14" s="45">
        <f t="shared" si="3"/>
        <v>130.88</v>
      </c>
      <c r="U14" s="38">
        <v>0</v>
      </c>
      <c r="V14" s="38">
        <v>0</v>
      </c>
      <c r="W14" s="152">
        <v>0</v>
      </c>
      <c r="X14" s="117">
        <f t="shared" ref="X14:X26" si="4">+T14+U14+V14+W14</f>
        <v>130.88</v>
      </c>
    </row>
    <row r="15" spans="1:24" s="1" customFormat="1" ht="39" customHeight="1" x14ac:dyDescent="0.25">
      <c r="A15" s="1" t="s">
        <v>529</v>
      </c>
      <c r="B15" s="32" t="s">
        <v>15</v>
      </c>
      <c r="C15" s="18" t="s">
        <v>397</v>
      </c>
      <c r="D15" s="47">
        <v>0</v>
      </c>
      <c r="E15" s="48">
        <v>5</v>
      </c>
      <c r="F15" s="49">
        <v>35</v>
      </c>
      <c r="G15" s="53">
        <v>80</v>
      </c>
      <c r="H15" s="54">
        <v>173.23</v>
      </c>
      <c r="I15" s="55">
        <f t="shared" si="0"/>
        <v>293.23</v>
      </c>
      <c r="J15" s="56">
        <v>0</v>
      </c>
      <c r="K15" s="53">
        <v>0</v>
      </c>
      <c r="L15" s="53">
        <v>0</v>
      </c>
      <c r="M15" s="54">
        <v>0</v>
      </c>
      <c r="N15" s="55">
        <f t="shared" si="1"/>
        <v>0</v>
      </c>
      <c r="O15" s="57">
        <v>0</v>
      </c>
      <c r="P15" s="53">
        <v>0</v>
      </c>
      <c r="Q15" s="53">
        <v>0</v>
      </c>
      <c r="R15" s="58">
        <v>0</v>
      </c>
      <c r="S15" s="55">
        <f t="shared" si="2"/>
        <v>0</v>
      </c>
      <c r="T15" s="45">
        <f t="shared" si="3"/>
        <v>293.23</v>
      </c>
      <c r="U15" s="38">
        <v>0</v>
      </c>
      <c r="V15" s="38">
        <v>0</v>
      </c>
      <c r="W15" s="152">
        <v>0</v>
      </c>
      <c r="X15" s="117">
        <f t="shared" si="4"/>
        <v>293.23</v>
      </c>
    </row>
    <row r="16" spans="1:24" s="1" customFormat="1" ht="39.950000000000003" customHeight="1" x14ac:dyDescent="0.25">
      <c r="A16" s="1" t="s">
        <v>529</v>
      </c>
      <c r="B16" s="94" t="s">
        <v>16</v>
      </c>
      <c r="C16" s="18" t="s">
        <v>431</v>
      </c>
      <c r="D16" s="47">
        <v>0</v>
      </c>
      <c r="E16" s="48">
        <v>0</v>
      </c>
      <c r="F16" s="49">
        <v>0</v>
      </c>
      <c r="G16" s="49">
        <v>13</v>
      </c>
      <c r="H16" s="50">
        <v>14.36</v>
      </c>
      <c r="I16" s="40">
        <f t="shared" si="0"/>
        <v>27.36</v>
      </c>
      <c r="J16" s="48">
        <v>0</v>
      </c>
      <c r="K16" s="49">
        <v>0</v>
      </c>
      <c r="L16" s="49">
        <v>0</v>
      </c>
      <c r="M16" s="50">
        <v>0</v>
      </c>
      <c r="N16" s="40">
        <f t="shared" si="1"/>
        <v>0</v>
      </c>
      <c r="O16" s="51">
        <v>0</v>
      </c>
      <c r="P16" s="49">
        <v>0</v>
      </c>
      <c r="Q16" s="49">
        <v>0</v>
      </c>
      <c r="R16" s="52">
        <v>0</v>
      </c>
      <c r="S16" s="40">
        <f t="shared" si="2"/>
        <v>0</v>
      </c>
      <c r="T16" s="45">
        <f t="shared" si="3"/>
        <v>27.36</v>
      </c>
      <c r="U16" s="38">
        <v>0</v>
      </c>
      <c r="V16" s="38">
        <v>0</v>
      </c>
      <c r="W16" s="152">
        <v>0</v>
      </c>
      <c r="X16" s="117">
        <f t="shared" si="4"/>
        <v>27.36</v>
      </c>
    </row>
    <row r="17" spans="1:30" s="1" customFormat="1" ht="40.700000000000003" customHeight="1" x14ac:dyDescent="0.25">
      <c r="A17" s="1" t="s">
        <v>530</v>
      </c>
      <c r="B17" s="94" t="s">
        <v>17</v>
      </c>
      <c r="C17" s="18" t="s">
        <v>434</v>
      </c>
      <c r="D17" s="59">
        <v>0</v>
      </c>
      <c r="E17" s="56">
        <v>0</v>
      </c>
      <c r="F17" s="53">
        <v>0</v>
      </c>
      <c r="G17" s="53">
        <v>0</v>
      </c>
      <c r="H17" s="54">
        <v>0</v>
      </c>
      <c r="I17" s="55">
        <f t="shared" ref="I17:I19" si="5">+SUM(E17:H17)</f>
        <v>0</v>
      </c>
      <c r="J17" s="56">
        <v>100</v>
      </c>
      <c r="K17" s="53">
        <v>120</v>
      </c>
      <c r="L17" s="53">
        <v>206</v>
      </c>
      <c r="M17" s="54">
        <v>0</v>
      </c>
      <c r="N17" s="55">
        <f t="shared" si="1"/>
        <v>426</v>
      </c>
      <c r="O17" s="57">
        <v>0</v>
      </c>
      <c r="P17" s="53">
        <v>0</v>
      </c>
      <c r="Q17" s="53">
        <v>0</v>
      </c>
      <c r="R17" s="58">
        <v>0</v>
      </c>
      <c r="S17" s="55">
        <f t="shared" ref="S17:S20" si="6">+SUM(O17:R17)</f>
        <v>0</v>
      </c>
      <c r="T17" s="45">
        <f t="shared" si="3"/>
        <v>426</v>
      </c>
      <c r="U17" s="38">
        <v>0</v>
      </c>
      <c r="V17" s="38">
        <v>0</v>
      </c>
      <c r="W17" s="152">
        <v>0</v>
      </c>
      <c r="X17" s="117">
        <f t="shared" si="4"/>
        <v>426</v>
      </c>
    </row>
    <row r="18" spans="1:30" s="1" customFormat="1" ht="40.35" customHeight="1" x14ac:dyDescent="0.25">
      <c r="A18" s="1" t="s">
        <v>531</v>
      </c>
      <c r="B18" s="94" t="s">
        <v>18</v>
      </c>
      <c r="C18" s="18" t="s">
        <v>463</v>
      </c>
      <c r="D18" s="59">
        <v>0</v>
      </c>
      <c r="E18" s="56">
        <v>0</v>
      </c>
      <c r="F18" s="53">
        <v>0</v>
      </c>
      <c r="G18" s="53">
        <v>0</v>
      </c>
      <c r="H18" s="54">
        <v>0</v>
      </c>
      <c r="I18" s="55">
        <f t="shared" si="5"/>
        <v>0</v>
      </c>
      <c r="J18" s="56">
        <v>100</v>
      </c>
      <c r="K18" s="53">
        <v>100</v>
      </c>
      <c r="L18" s="53">
        <v>118.13</v>
      </c>
      <c r="M18" s="54">
        <v>0</v>
      </c>
      <c r="N18" s="55">
        <f t="shared" ref="N18" si="7">+SUM(J18:M18)</f>
        <v>318.13</v>
      </c>
      <c r="O18" s="57">
        <v>0</v>
      </c>
      <c r="P18" s="53">
        <v>0</v>
      </c>
      <c r="Q18" s="53">
        <v>0</v>
      </c>
      <c r="R18" s="58">
        <v>0</v>
      </c>
      <c r="S18" s="55">
        <f t="shared" si="6"/>
        <v>0</v>
      </c>
      <c r="T18" s="45">
        <f t="shared" si="3"/>
        <v>318.13</v>
      </c>
      <c r="U18" s="38">
        <v>0</v>
      </c>
      <c r="V18" s="38">
        <v>0</v>
      </c>
      <c r="W18" s="152">
        <v>0</v>
      </c>
      <c r="X18" s="117">
        <f t="shared" si="4"/>
        <v>318.13</v>
      </c>
    </row>
    <row r="19" spans="1:30" s="1" customFormat="1" ht="39" customHeight="1" x14ac:dyDescent="0.25">
      <c r="A19" s="1" t="s">
        <v>531</v>
      </c>
      <c r="B19" s="94" t="s">
        <v>19</v>
      </c>
      <c r="C19" s="18" t="s">
        <v>435</v>
      </c>
      <c r="D19" s="59">
        <v>0</v>
      </c>
      <c r="E19" s="56">
        <v>0</v>
      </c>
      <c r="F19" s="53">
        <v>0</v>
      </c>
      <c r="G19" s="53">
        <v>0</v>
      </c>
      <c r="H19" s="54">
        <v>0</v>
      </c>
      <c r="I19" s="55">
        <f t="shared" si="5"/>
        <v>0</v>
      </c>
      <c r="J19" s="56">
        <v>0.6</v>
      </c>
      <c r="K19" s="53">
        <v>0.6</v>
      </c>
      <c r="L19" s="53">
        <v>0.64</v>
      </c>
      <c r="M19" s="54">
        <v>0</v>
      </c>
      <c r="N19" s="55">
        <f>+SUM(J19:M19)</f>
        <v>1.8399999999999999</v>
      </c>
      <c r="O19" s="57">
        <v>0</v>
      </c>
      <c r="P19" s="53">
        <v>0</v>
      </c>
      <c r="Q19" s="53">
        <v>0</v>
      </c>
      <c r="R19" s="58">
        <v>0</v>
      </c>
      <c r="S19" s="55">
        <f t="shared" si="6"/>
        <v>0</v>
      </c>
      <c r="T19" s="45">
        <f t="shared" si="3"/>
        <v>1.8399999999999999</v>
      </c>
      <c r="U19" s="38">
        <v>0</v>
      </c>
      <c r="V19" s="38">
        <v>0</v>
      </c>
      <c r="W19" s="152">
        <v>0</v>
      </c>
      <c r="X19" s="117">
        <f t="shared" si="4"/>
        <v>1.8399999999999999</v>
      </c>
    </row>
    <row r="20" spans="1:30" s="1" customFormat="1" ht="26.1" customHeight="1" x14ac:dyDescent="0.25">
      <c r="B20" s="118" t="s">
        <v>20</v>
      </c>
      <c r="C20" s="23" t="s">
        <v>497</v>
      </c>
      <c r="D20" s="41">
        <f>+SUM(D21:D26)</f>
        <v>83.18</v>
      </c>
      <c r="E20" s="60">
        <f>+SUM(E21:E26)</f>
        <v>76.42</v>
      </c>
      <c r="F20" s="43">
        <f t="shared" ref="F20:H20" si="8">+SUM(F21:F26)</f>
        <v>179.4</v>
      </c>
      <c r="G20" s="43">
        <f t="shared" si="8"/>
        <v>258.39999999999998</v>
      </c>
      <c r="H20" s="61">
        <f t="shared" si="8"/>
        <v>278.64999999999998</v>
      </c>
      <c r="I20" s="46">
        <f>+SUM(E20:H20)</f>
        <v>792.87</v>
      </c>
      <c r="J20" s="60">
        <f t="shared" ref="J20:M20" si="9">+SUM(J21:J26)</f>
        <v>201</v>
      </c>
      <c r="K20" s="43">
        <f t="shared" si="9"/>
        <v>221</v>
      </c>
      <c r="L20" s="43">
        <f t="shared" si="9"/>
        <v>325.39999999999998</v>
      </c>
      <c r="M20" s="61">
        <f t="shared" si="9"/>
        <v>0</v>
      </c>
      <c r="N20" s="46">
        <f>+SUM(J20:M20)</f>
        <v>747.4</v>
      </c>
      <c r="O20" s="42">
        <f t="shared" ref="O20:R20" si="10">+SUM(O21:O26)</f>
        <v>0</v>
      </c>
      <c r="P20" s="43">
        <f t="shared" si="10"/>
        <v>0</v>
      </c>
      <c r="Q20" s="43">
        <f t="shared" si="10"/>
        <v>0</v>
      </c>
      <c r="R20" s="44">
        <f t="shared" si="10"/>
        <v>0</v>
      </c>
      <c r="S20" s="46">
        <f t="shared" si="6"/>
        <v>0</v>
      </c>
      <c r="T20" s="45">
        <f t="shared" si="3"/>
        <v>1540.27</v>
      </c>
      <c r="U20" s="43">
        <f>+SUM(U21:U26)</f>
        <v>0</v>
      </c>
      <c r="V20" s="43">
        <f>+SUM(V21:V26)</f>
        <v>0</v>
      </c>
      <c r="W20" s="157">
        <f>+SUM(W21:W26)</f>
        <v>0</v>
      </c>
      <c r="X20" s="117">
        <f t="shared" si="4"/>
        <v>1540.27</v>
      </c>
    </row>
    <row r="21" spans="1:30" s="15" customFormat="1" ht="26.1" customHeight="1" x14ac:dyDescent="0.25">
      <c r="A21" s="15" t="s">
        <v>527</v>
      </c>
      <c r="B21" s="32" t="s">
        <v>21</v>
      </c>
      <c r="C21" s="18" t="s">
        <v>318</v>
      </c>
      <c r="D21" s="59">
        <v>83.18</v>
      </c>
      <c r="E21" s="56">
        <v>71.42</v>
      </c>
      <c r="F21" s="53">
        <v>39.4</v>
      </c>
      <c r="G21" s="53">
        <v>0</v>
      </c>
      <c r="H21" s="54">
        <v>0</v>
      </c>
      <c r="I21" s="55">
        <f t="shared" ref="I21:I26" si="11">+SUM(E21:H21)</f>
        <v>110.82</v>
      </c>
      <c r="J21" s="56">
        <v>0</v>
      </c>
      <c r="K21" s="53">
        <v>0</v>
      </c>
      <c r="L21" s="53">
        <v>0</v>
      </c>
      <c r="M21" s="54">
        <v>0</v>
      </c>
      <c r="N21" s="55">
        <f t="shared" ref="N21:N26" si="12">+SUM(J21:M21)</f>
        <v>0</v>
      </c>
      <c r="O21" s="57">
        <v>0</v>
      </c>
      <c r="P21" s="53">
        <v>0</v>
      </c>
      <c r="Q21" s="53">
        <v>0</v>
      </c>
      <c r="R21" s="58">
        <v>0</v>
      </c>
      <c r="S21" s="55">
        <f>+SUM(O21:R21)</f>
        <v>0</v>
      </c>
      <c r="T21" s="45">
        <f t="shared" si="3"/>
        <v>110.82</v>
      </c>
      <c r="U21" s="153">
        <v>0</v>
      </c>
      <c r="V21" s="153">
        <v>0</v>
      </c>
      <c r="W21" s="154">
        <v>0</v>
      </c>
      <c r="X21" s="117">
        <f t="shared" si="4"/>
        <v>110.82</v>
      </c>
    </row>
    <row r="22" spans="1:30" s="1" customFormat="1" ht="38.65" customHeight="1" x14ac:dyDescent="0.25">
      <c r="A22" s="1" t="s">
        <v>529</v>
      </c>
      <c r="B22" s="32" t="s">
        <v>22</v>
      </c>
      <c r="C22" s="22" t="s">
        <v>397</v>
      </c>
      <c r="D22" s="59">
        <v>0</v>
      </c>
      <c r="E22" s="56">
        <v>5</v>
      </c>
      <c r="F22" s="53">
        <v>140</v>
      </c>
      <c r="G22" s="53">
        <v>250</v>
      </c>
      <c r="H22" s="54">
        <v>270.25</v>
      </c>
      <c r="I22" s="55">
        <f t="shared" si="11"/>
        <v>665.25</v>
      </c>
      <c r="J22" s="56">
        <v>0</v>
      </c>
      <c r="K22" s="53">
        <v>0</v>
      </c>
      <c r="L22" s="53">
        <v>0</v>
      </c>
      <c r="M22" s="54">
        <v>0</v>
      </c>
      <c r="N22" s="55">
        <f t="shared" si="12"/>
        <v>0</v>
      </c>
      <c r="O22" s="57">
        <v>0</v>
      </c>
      <c r="P22" s="53">
        <v>0</v>
      </c>
      <c r="Q22" s="53">
        <v>0</v>
      </c>
      <c r="R22" s="58">
        <v>0</v>
      </c>
      <c r="S22" s="55">
        <f t="shared" ref="S22:S26" si="13">+SUM(O22:R22)</f>
        <v>0</v>
      </c>
      <c r="T22" s="45">
        <f t="shared" si="3"/>
        <v>665.25</v>
      </c>
      <c r="U22" s="153">
        <v>0</v>
      </c>
      <c r="V22" s="153">
        <v>0</v>
      </c>
      <c r="W22" s="154">
        <v>0</v>
      </c>
      <c r="X22" s="117">
        <f t="shared" si="4"/>
        <v>665.25</v>
      </c>
    </row>
    <row r="23" spans="1:30" s="1" customFormat="1" ht="42.4" customHeight="1" x14ac:dyDescent="0.25">
      <c r="A23" s="1" t="s">
        <v>529</v>
      </c>
      <c r="B23" s="32" t="s">
        <v>23</v>
      </c>
      <c r="C23" s="22" t="s">
        <v>464</v>
      </c>
      <c r="D23" s="59">
        <v>0</v>
      </c>
      <c r="E23" s="56">
        <v>0</v>
      </c>
      <c r="F23" s="53">
        <v>0</v>
      </c>
      <c r="G23" s="53">
        <v>8.4</v>
      </c>
      <c r="H23" s="54">
        <v>8.4</v>
      </c>
      <c r="I23" s="55">
        <f t="shared" si="11"/>
        <v>16.8</v>
      </c>
      <c r="J23" s="56">
        <v>0</v>
      </c>
      <c r="K23" s="53">
        <v>0</v>
      </c>
      <c r="L23" s="53">
        <v>0</v>
      </c>
      <c r="M23" s="54">
        <v>0</v>
      </c>
      <c r="N23" s="55">
        <f t="shared" si="12"/>
        <v>0</v>
      </c>
      <c r="O23" s="57">
        <v>0</v>
      </c>
      <c r="P23" s="53">
        <v>0</v>
      </c>
      <c r="Q23" s="53">
        <v>0</v>
      </c>
      <c r="R23" s="58">
        <v>0</v>
      </c>
      <c r="S23" s="55">
        <f t="shared" si="13"/>
        <v>0</v>
      </c>
      <c r="T23" s="45">
        <f t="shared" si="3"/>
        <v>16.8</v>
      </c>
      <c r="U23" s="153">
        <v>0</v>
      </c>
      <c r="V23" s="153">
        <v>0</v>
      </c>
      <c r="W23" s="154">
        <v>0</v>
      </c>
      <c r="X23" s="117">
        <f t="shared" si="4"/>
        <v>16.8</v>
      </c>
      <c r="Z23" s="93"/>
      <c r="AD23" s="93"/>
    </row>
    <row r="24" spans="1:30" s="1" customFormat="1" ht="26.1" customHeight="1" x14ac:dyDescent="0.25">
      <c r="A24" s="1" t="s">
        <v>530</v>
      </c>
      <c r="B24" s="32" t="s">
        <v>24</v>
      </c>
      <c r="C24" s="18" t="s">
        <v>396</v>
      </c>
      <c r="D24" s="59">
        <v>0</v>
      </c>
      <c r="E24" s="56">
        <v>0</v>
      </c>
      <c r="F24" s="53">
        <v>0</v>
      </c>
      <c r="G24" s="53">
        <v>0</v>
      </c>
      <c r="H24" s="54">
        <v>0</v>
      </c>
      <c r="I24" s="55">
        <f t="shared" si="11"/>
        <v>0</v>
      </c>
      <c r="J24" s="56">
        <v>100</v>
      </c>
      <c r="K24" s="53">
        <v>120</v>
      </c>
      <c r="L24" s="53">
        <v>206</v>
      </c>
      <c r="M24" s="54">
        <v>0</v>
      </c>
      <c r="N24" s="55">
        <f t="shared" si="12"/>
        <v>426</v>
      </c>
      <c r="O24" s="57">
        <v>0</v>
      </c>
      <c r="P24" s="53">
        <v>0</v>
      </c>
      <c r="Q24" s="53">
        <v>0</v>
      </c>
      <c r="R24" s="58">
        <v>0</v>
      </c>
      <c r="S24" s="55">
        <f t="shared" si="13"/>
        <v>0</v>
      </c>
      <c r="T24" s="45">
        <f t="shared" si="3"/>
        <v>426</v>
      </c>
      <c r="U24" s="153">
        <v>0</v>
      </c>
      <c r="V24" s="153">
        <v>0</v>
      </c>
      <c r="W24" s="154">
        <v>0</v>
      </c>
      <c r="X24" s="117">
        <f t="shared" si="4"/>
        <v>426</v>
      </c>
      <c r="AD24" s="93"/>
    </row>
    <row r="25" spans="1:30" s="1" customFormat="1" ht="26.1" customHeight="1" x14ac:dyDescent="0.25">
      <c r="A25" s="1" t="s">
        <v>531</v>
      </c>
      <c r="B25" s="32" t="s">
        <v>25</v>
      </c>
      <c r="C25" s="18" t="s">
        <v>317</v>
      </c>
      <c r="D25" s="59">
        <v>0</v>
      </c>
      <c r="E25" s="56">
        <v>0</v>
      </c>
      <c r="F25" s="53">
        <v>0</v>
      </c>
      <c r="G25" s="53">
        <v>0</v>
      </c>
      <c r="H25" s="54">
        <v>0</v>
      </c>
      <c r="I25" s="55">
        <f t="shared" si="11"/>
        <v>0</v>
      </c>
      <c r="J25" s="56">
        <v>100</v>
      </c>
      <c r="K25" s="53">
        <v>100</v>
      </c>
      <c r="L25" s="53">
        <v>118.12</v>
      </c>
      <c r="M25" s="54">
        <v>0</v>
      </c>
      <c r="N25" s="55">
        <f t="shared" si="12"/>
        <v>318.12</v>
      </c>
      <c r="O25" s="57">
        <v>0</v>
      </c>
      <c r="P25" s="53">
        <v>0</v>
      </c>
      <c r="Q25" s="53">
        <v>0</v>
      </c>
      <c r="R25" s="58">
        <v>0</v>
      </c>
      <c r="S25" s="55">
        <f t="shared" si="13"/>
        <v>0</v>
      </c>
      <c r="T25" s="45">
        <f t="shared" si="3"/>
        <v>318.12</v>
      </c>
      <c r="U25" s="153">
        <v>0</v>
      </c>
      <c r="V25" s="153">
        <v>0</v>
      </c>
      <c r="W25" s="154">
        <v>0</v>
      </c>
      <c r="X25" s="117">
        <f t="shared" si="4"/>
        <v>318.12</v>
      </c>
      <c r="Z25" s="93"/>
      <c r="AD25" s="93"/>
    </row>
    <row r="26" spans="1:30" s="1" customFormat="1" ht="53.1" customHeight="1" x14ac:dyDescent="0.25">
      <c r="A26" s="1" t="s">
        <v>531</v>
      </c>
      <c r="B26" s="32" t="s">
        <v>26</v>
      </c>
      <c r="C26" s="18" t="s">
        <v>451</v>
      </c>
      <c r="D26" s="59">
        <v>0</v>
      </c>
      <c r="E26" s="57">
        <v>0</v>
      </c>
      <c r="F26" s="53">
        <v>0</v>
      </c>
      <c r="G26" s="53">
        <v>0</v>
      </c>
      <c r="H26" s="62">
        <v>0</v>
      </c>
      <c r="I26" s="63">
        <f t="shared" si="11"/>
        <v>0</v>
      </c>
      <c r="J26" s="57">
        <v>1</v>
      </c>
      <c r="K26" s="53">
        <v>1</v>
      </c>
      <c r="L26" s="53">
        <v>1.28</v>
      </c>
      <c r="M26" s="62">
        <v>0</v>
      </c>
      <c r="N26" s="63">
        <f t="shared" si="12"/>
        <v>3.2800000000000002</v>
      </c>
      <c r="O26" s="57">
        <v>0</v>
      </c>
      <c r="P26" s="53">
        <v>0</v>
      </c>
      <c r="Q26" s="53">
        <v>0</v>
      </c>
      <c r="R26" s="58">
        <v>0</v>
      </c>
      <c r="S26" s="55">
        <f t="shared" si="13"/>
        <v>0</v>
      </c>
      <c r="T26" s="45">
        <f t="shared" si="3"/>
        <v>3.2800000000000002</v>
      </c>
      <c r="U26" s="153">
        <v>0</v>
      </c>
      <c r="V26" s="153">
        <v>0</v>
      </c>
      <c r="W26" s="154">
        <v>0</v>
      </c>
      <c r="X26" s="117">
        <f t="shared" si="4"/>
        <v>3.2800000000000002</v>
      </c>
      <c r="Y26" s="148"/>
      <c r="Z26" s="149"/>
      <c r="AD26" s="93"/>
    </row>
    <row r="27" spans="1:30" s="14" customFormat="1" ht="52.35" customHeight="1" x14ac:dyDescent="0.25">
      <c r="B27" s="92" t="s">
        <v>27</v>
      </c>
      <c r="C27" s="90" t="s">
        <v>465</v>
      </c>
      <c r="D27" s="64">
        <f>+D28+D83+D145+D156+D162</f>
        <v>1473.8510099999999</v>
      </c>
      <c r="E27" s="65">
        <f>+E28+E83+E145+E156</f>
        <v>131.67400000000001</v>
      </c>
      <c r="F27" s="66">
        <f>+F28+F83+F145+F156</f>
        <v>336.87</v>
      </c>
      <c r="G27" s="66">
        <f>+G28+G83+G145+G156</f>
        <v>1000.92</v>
      </c>
      <c r="H27" s="67">
        <f>+H28+H83+H145+H156</f>
        <v>1606.12</v>
      </c>
      <c r="I27" s="64">
        <f t="shared" ref="I27:I82" si="14">+SUM(E27:H27)</f>
        <v>3075.5839999999998</v>
      </c>
      <c r="J27" s="65">
        <f>+J28+J83+J145+J156</f>
        <v>674.86</v>
      </c>
      <c r="K27" s="66">
        <f>+K28+K83+K145+K156</f>
        <v>943.75</v>
      </c>
      <c r="L27" s="66">
        <f>+L28+L83+L145+L156</f>
        <v>1123.58</v>
      </c>
      <c r="M27" s="67">
        <f>+M28+M83+M145+M156</f>
        <v>988.36999999999989</v>
      </c>
      <c r="N27" s="64">
        <f t="shared" ref="N27:N82" si="15">+SUM(J27:M27)</f>
        <v>3730.56</v>
      </c>
      <c r="O27" s="65">
        <f>+O28+O83+O145+O156</f>
        <v>860</v>
      </c>
      <c r="P27" s="66">
        <f>+P28+P83+P145+P156</f>
        <v>975</v>
      </c>
      <c r="Q27" s="66">
        <f>+Q28+Q83+Q145+Q156</f>
        <v>1045</v>
      </c>
      <c r="R27" s="67">
        <f>+R28+R83+R145+R156</f>
        <v>1088.97</v>
      </c>
      <c r="S27" s="68">
        <f t="shared" ref="S27:S82" si="16">+SUM(O27:R27)</f>
        <v>3968.9700000000003</v>
      </c>
      <c r="T27" s="64">
        <f>+I27+N27+S27</f>
        <v>10775.114000000001</v>
      </c>
      <c r="U27" s="66">
        <f>+U28+U83+U145+U156+U162</f>
        <v>7195.6</v>
      </c>
      <c r="V27" s="66">
        <f>+V28+V83+V145+V156+V162</f>
        <v>6097.95</v>
      </c>
      <c r="W27" s="158">
        <f>+W28+W83+W145+W156+W162</f>
        <v>6436.93</v>
      </c>
      <c r="X27" s="117">
        <f>+T27+U27+V27+W27</f>
        <v>30505.594000000001</v>
      </c>
      <c r="Y27" s="150"/>
      <c r="Z27" s="150"/>
      <c r="AB27" s="110"/>
      <c r="AD27" s="110"/>
    </row>
    <row r="28" spans="1:30" s="1" customFormat="1" ht="26.1" customHeight="1" x14ac:dyDescent="0.25">
      <c r="B28" s="32" t="s">
        <v>28</v>
      </c>
      <c r="C28" s="21" t="s">
        <v>29</v>
      </c>
      <c r="D28" s="69">
        <f>+SUM(D29:D81)</f>
        <v>696.36300999999992</v>
      </c>
      <c r="E28" s="70">
        <f>+SUM(E29:E81)</f>
        <v>37.370000000000005</v>
      </c>
      <c r="F28" s="71">
        <f>+SUM(F29:F81)</f>
        <v>209.98999999999998</v>
      </c>
      <c r="G28" s="71">
        <f>+SUM(G29:G81)</f>
        <v>247.27</v>
      </c>
      <c r="H28" s="72">
        <f>+SUM(H29:H81)</f>
        <v>425.65000000000003</v>
      </c>
      <c r="I28" s="40">
        <f>+SUM(E28:H28)</f>
        <v>920.28</v>
      </c>
      <c r="J28" s="73">
        <f>+SUM(J29:J81)</f>
        <v>220</v>
      </c>
      <c r="K28" s="71">
        <f>+SUM(K29:K81)</f>
        <v>320</v>
      </c>
      <c r="L28" s="71">
        <f>+SUM(L29:L81)</f>
        <v>403.25</v>
      </c>
      <c r="M28" s="74">
        <f>+SUM(M29:M81)</f>
        <v>354.28</v>
      </c>
      <c r="N28" s="40">
        <f>+SUM(J28:M28)</f>
        <v>1297.53</v>
      </c>
      <c r="O28" s="70">
        <f>+SUM(O29:O81)</f>
        <v>200</v>
      </c>
      <c r="P28" s="71">
        <f>+SUM(P29:P81)</f>
        <v>230</v>
      </c>
      <c r="Q28" s="71">
        <f>+SUM(Q29:Q81)</f>
        <v>220</v>
      </c>
      <c r="R28" s="75">
        <f>+SUM(R29:R81)</f>
        <v>250</v>
      </c>
      <c r="S28" s="40">
        <f>+SUM(O28:R28)</f>
        <v>900</v>
      </c>
      <c r="T28" s="45">
        <f>+I28+N28+S28</f>
        <v>3117.81</v>
      </c>
      <c r="U28" s="85">
        <f>+SUM(U29:U81)</f>
        <v>710</v>
      </c>
      <c r="V28" s="85">
        <f>+SUM(V29:V81)</f>
        <v>710</v>
      </c>
      <c r="W28" s="126">
        <f>+SUM(W29:W81)</f>
        <v>1136.4000000000001</v>
      </c>
      <c r="X28" s="117">
        <f>+T28+U28+V28+W28</f>
        <v>5674.2099999999991</v>
      </c>
      <c r="Y28" s="103"/>
    </row>
    <row r="29" spans="1:30" s="1" customFormat="1" ht="26.1" customHeight="1" x14ac:dyDescent="0.25">
      <c r="A29" s="1" t="s">
        <v>532</v>
      </c>
      <c r="B29" s="32" t="s">
        <v>30</v>
      </c>
      <c r="C29" s="18" t="s">
        <v>31</v>
      </c>
      <c r="D29" s="47">
        <v>74.599999999999994</v>
      </c>
      <c r="E29" s="48">
        <v>0</v>
      </c>
      <c r="F29" s="49">
        <v>0</v>
      </c>
      <c r="G29" s="49">
        <v>0</v>
      </c>
      <c r="H29" s="50">
        <v>0</v>
      </c>
      <c r="I29" s="40">
        <f t="shared" si="14"/>
        <v>0</v>
      </c>
      <c r="J29" s="48">
        <v>0</v>
      </c>
      <c r="K29" s="49">
        <v>0</v>
      </c>
      <c r="L29" s="49">
        <v>0</v>
      </c>
      <c r="M29" s="50">
        <v>0</v>
      </c>
      <c r="N29" s="40">
        <f t="shared" si="15"/>
        <v>0</v>
      </c>
      <c r="O29" s="48">
        <v>0</v>
      </c>
      <c r="P29" s="49">
        <v>0</v>
      </c>
      <c r="Q29" s="49">
        <v>0</v>
      </c>
      <c r="R29" s="39">
        <v>0</v>
      </c>
      <c r="S29" s="40">
        <f t="shared" si="16"/>
        <v>0</v>
      </c>
      <c r="T29" s="45">
        <f>+I29+N29+S29</f>
        <v>0</v>
      </c>
      <c r="U29" s="38">
        <v>0</v>
      </c>
      <c r="V29" s="38">
        <v>0</v>
      </c>
      <c r="W29" s="152">
        <v>0</v>
      </c>
      <c r="X29" s="117">
        <f t="shared" ref="X29:X70" si="17">+T29+U29+V29+W29</f>
        <v>0</v>
      </c>
      <c r="Y29" s="103"/>
      <c r="Z29" s="102"/>
    </row>
    <row r="30" spans="1:30" s="1" customFormat="1" ht="26.1" customHeight="1" x14ac:dyDescent="0.25">
      <c r="A30" s="1" t="s">
        <v>532</v>
      </c>
      <c r="B30" s="32" t="s">
        <v>32</v>
      </c>
      <c r="C30" s="18" t="s">
        <v>470</v>
      </c>
      <c r="D30" s="47">
        <v>60</v>
      </c>
      <c r="E30" s="48">
        <v>0</v>
      </c>
      <c r="F30" s="49">
        <v>0</v>
      </c>
      <c r="G30" s="49">
        <v>0</v>
      </c>
      <c r="H30" s="50">
        <v>0</v>
      </c>
      <c r="I30" s="40">
        <f t="shared" si="14"/>
        <v>0</v>
      </c>
      <c r="J30" s="48">
        <v>0</v>
      </c>
      <c r="K30" s="49">
        <v>0</v>
      </c>
      <c r="L30" s="49">
        <v>0</v>
      </c>
      <c r="M30" s="50">
        <v>0</v>
      </c>
      <c r="N30" s="40">
        <f t="shared" si="15"/>
        <v>0</v>
      </c>
      <c r="O30" s="48">
        <v>0</v>
      </c>
      <c r="P30" s="49">
        <v>0</v>
      </c>
      <c r="Q30" s="49">
        <v>0</v>
      </c>
      <c r="R30" s="39">
        <v>0</v>
      </c>
      <c r="S30" s="40">
        <f t="shared" si="16"/>
        <v>0</v>
      </c>
      <c r="T30" s="45">
        <f t="shared" ref="T30:T93" si="18">+I30+N30+S30</f>
        <v>0</v>
      </c>
      <c r="U30" s="38">
        <v>0</v>
      </c>
      <c r="V30" s="38">
        <v>0</v>
      </c>
      <c r="W30" s="152">
        <v>0</v>
      </c>
      <c r="X30" s="117">
        <f t="shared" si="17"/>
        <v>0</v>
      </c>
      <c r="Y30" s="103"/>
      <c r="Z30" s="102"/>
    </row>
    <row r="31" spans="1:30" s="1" customFormat="1" ht="26.1" customHeight="1" x14ac:dyDescent="0.25">
      <c r="A31" s="1" t="s">
        <v>536</v>
      </c>
      <c r="B31" s="32" t="s">
        <v>34</v>
      </c>
      <c r="C31" s="18" t="s">
        <v>469</v>
      </c>
      <c r="D31" s="47">
        <v>0</v>
      </c>
      <c r="E31" s="48">
        <v>0</v>
      </c>
      <c r="F31" s="49">
        <v>0</v>
      </c>
      <c r="G31" s="49">
        <v>10</v>
      </c>
      <c r="H31" s="50">
        <v>19.920000000000002</v>
      </c>
      <c r="I31" s="40">
        <f t="shared" si="14"/>
        <v>29.92</v>
      </c>
      <c r="J31" s="48">
        <v>0</v>
      </c>
      <c r="K31" s="49">
        <v>0</v>
      </c>
      <c r="L31" s="49">
        <v>0</v>
      </c>
      <c r="M31" s="50">
        <v>0</v>
      </c>
      <c r="N31" s="40">
        <f t="shared" si="15"/>
        <v>0</v>
      </c>
      <c r="O31" s="48">
        <v>0</v>
      </c>
      <c r="P31" s="49">
        <v>0</v>
      </c>
      <c r="Q31" s="49">
        <v>0</v>
      </c>
      <c r="R31" s="39">
        <v>0</v>
      </c>
      <c r="S31" s="40">
        <f t="shared" si="16"/>
        <v>0</v>
      </c>
      <c r="T31" s="45">
        <f t="shared" si="18"/>
        <v>29.92</v>
      </c>
      <c r="U31" s="38">
        <v>0</v>
      </c>
      <c r="V31" s="38">
        <v>0</v>
      </c>
      <c r="W31" s="152">
        <v>0</v>
      </c>
      <c r="X31" s="117">
        <f t="shared" si="17"/>
        <v>29.92</v>
      </c>
      <c r="Y31" s="103"/>
      <c r="Z31" s="106"/>
    </row>
    <row r="32" spans="1:30" s="1" customFormat="1" ht="26.1" customHeight="1" x14ac:dyDescent="0.25">
      <c r="A32" s="1" t="s">
        <v>532</v>
      </c>
      <c r="B32" s="32" t="s">
        <v>35</v>
      </c>
      <c r="C32" s="18" t="s">
        <v>468</v>
      </c>
      <c r="D32" s="47">
        <v>0</v>
      </c>
      <c r="E32" s="48">
        <v>0</v>
      </c>
      <c r="F32" s="49">
        <v>0</v>
      </c>
      <c r="G32" s="49">
        <v>0</v>
      </c>
      <c r="H32" s="49">
        <v>0</v>
      </c>
      <c r="I32" s="40">
        <f t="shared" si="14"/>
        <v>0</v>
      </c>
      <c r="J32" s="48">
        <v>2.5</v>
      </c>
      <c r="K32" s="49">
        <v>2.5</v>
      </c>
      <c r="L32" s="49">
        <v>2.5</v>
      </c>
      <c r="M32" s="50">
        <v>2.5</v>
      </c>
      <c r="N32" s="40">
        <f t="shared" si="15"/>
        <v>10</v>
      </c>
      <c r="O32" s="48">
        <v>0</v>
      </c>
      <c r="P32" s="49">
        <v>0</v>
      </c>
      <c r="Q32" s="49">
        <v>0</v>
      </c>
      <c r="R32" s="39">
        <v>0</v>
      </c>
      <c r="S32" s="40">
        <f t="shared" si="16"/>
        <v>0</v>
      </c>
      <c r="T32" s="45">
        <f t="shared" si="18"/>
        <v>10</v>
      </c>
      <c r="U32" s="38">
        <v>0</v>
      </c>
      <c r="V32" s="38">
        <v>0</v>
      </c>
      <c r="W32" s="152">
        <v>0</v>
      </c>
      <c r="X32" s="117">
        <f t="shared" si="17"/>
        <v>10</v>
      </c>
      <c r="Y32" s="103"/>
      <c r="Z32" s="102"/>
    </row>
    <row r="33" spans="1:26" s="1" customFormat="1" ht="26.1" customHeight="1" x14ac:dyDescent="0.25">
      <c r="A33" s="1" t="s">
        <v>537</v>
      </c>
      <c r="B33" s="32" t="s">
        <v>36</v>
      </c>
      <c r="C33" s="18" t="s">
        <v>471</v>
      </c>
      <c r="D33" s="47">
        <v>0</v>
      </c>
      <c r="E33" s="48">
        <v>0</v>
      </c>
      <c r="F33" s="49">
        <v>0</v>
      </c>
      <c r="G33" s="49">
        <v>0</v>
      </c>
      <c r="H33" s="49">
        <v>0</v>
      </c>
      <c r="I33" s="40">
        <f t="shared" si="14"/>
        <v>0</v>
      </c>
      <c r="J33" s="48">
        <v>2.5</v>
      </c>
      <c r="K33" s="49">
        <v>2.5</v>
      </c>
      <c r="L33" s="49">
        <v>2.5</v>
      </c>
      <c r="M33" s="50">
        <v>2.5</v>
      </c>
      <c r="N33" s="40">
        <f t="shared" si="15"/>
        <v>10</v>
      </c>
      <c r="O33" s="48">
        <v>0</v>
      </c>
      <c r="P33" s="49">
        <v>0</v>
      </c>
      <c r="Q33" s="49">
        <v>0</v>
      </c>
      <c r="R33" s="39">
        <v>0</v>
      </c>
      <c r="S33" s="40">
        <f t="shared" si="16"/>
        <v>0</v>
      </c>
      <c r="T33" s="45">
        <f t="shared" si="18"/>
        <v>10</v>
      </c>
      <c r="U33" s="38">
        <v>0</v>
      </c>
      <c r="V33" s="38">
        <v>0</v>
      </c>
      <c r="W33" s="152">
        <v>0</v>
      </c>
      <c r="X33" s="117">
        <f t="shared" si="17"/>
        <v>10</v>
      </c>
      <c r="Y33" s="103"/>
      <c r="Z33" s="102"/>
    </row>
    <row r="34" spans="1:26" s="1" customFormat="1" ht="39" customHeight="1" x14ac:dyDescent="0.25">
      <c r="A34" s="1" t="s">
        <v>536</v>
      </c>
      <c r="B34" s="32" t="s">
        <v>38</v>
      </c>
      <c r="C34" s="18" t="s">
        <v>493</v>
      </c>
      <c r="D34" s="47">
        <v>0</v>
      </c>
      <c r="E34" s="48">
        <v>0</v>
      </c>
      <c r="F34" s="49">
        <v>5.44</v>
      </c>
      <c r="G34" s="49">
        <v>0</v>
      </c>
      <c r="H34" s="50">
        <v>0</v>
      </c>
      <c r="I34" s="40">
        <f t="shared" si="14"/>
        <v>5.44</v>
      </c>
      <c r="J34" s="48">
        <v>20</v>
      </c>
      <c r="K34" s="49">
        <v>20</v>
      </c>
      <c r="L34" s="49">
        <v>20</v>
      </c>
      <c r="M34" s="50">
        <v>10</v>
      </c>
      <c r="N34" s="40">
        <f t="shared" si="15"/>
        <v>70</v>
      </c>
      <c r="O34" s="48">
        <v>0</v>
      </c>
      <c r="P34" s="49">
        <v>0</v>
      </c>
      <c r="Q34" s="49">
        <v>0</v>
      </c>
      <c r="R34" s="39">
        <v>0</v>
      </c>
      <c r="S34" s="40">
        <f t="shared" si="16"/>
        <v>0</v>
      </c>
      <c r="T34" s="45">
        <f t="shared" si="18"/>
        <v>75.44</v>
      </c>
      <c r="U34" s="38">
        <v>0</v>
      </c>
      <c r="V34" s="38">
        <v>0</v>
      </c>
      <c r="W34" s="152">
        <v>0</v>
      </c>
      <c r="X34" s="117">
        <f t="shared" si="17"/>
        <v>75.44</v>
      </c>
      <c r="Y34" s="103"/>
      <c r="Z34" s="102"/>
    </row>
    <row r="35" spans="1:26" s="15" customFormat="1" ht="26.1" customHeight="1" x14ac:dyDescent="0.25">
      <c r="A35" s="15" t="s">
        <v>538</v>
      </c>
      <c r="B35" s="32" t="s">
        <v>39</v>
      </c>
      <c r="C35" s="18" t="s">
        <v>319</v>
      </c>
      <c r="D35" s="47">
        <v>0</v>
      </c>
      <c r="E35" s="48">
        <v>0</v>
      </c>
      <c r="F35" s="49">
        <v>77.91</v>
      </c>
      <c r="G35" s="49">
        <v>5</v>
      </c>
      <c r="H35" s="50">
        <v>37.76</v>
      </c>
      <c r="I35" s="40">
        <f t="shared" si="14"/>
        <v>120.66999999999999</v>
      </c>
      <c r="J35" s="56">
        <v>0</v>
      </c>
      <c r="K35" s="53">
        <v>0</v>
      </c>
      <c r="L35" s="53">
        <v>0</v>
      </c>
      <c r="M35" s="54">
        <v>0</v>
      </c>
      <c r="N35" s="55">
        <f t="shared" si="15"/>
        <v>0</v>
      </c>
      <c r="O35" s="56">
        <v>0</v>
      </c>
      <c r="P35" s="53">
        <v>0</v>
      </c>
      <c r="Q35" s="53">
        <v>0</v>
      </c>
      <c r="R35" s="76">
        <v>0</v>
      </c>
      <c r="S35" s="55">
        <f t="shared" si="16"/>
        <v>0</v>
      </c>
      <c r="T35" s="45">
        <f t="shared" si="18"/>
        <v>120.66999999999999</v>
      </c>
      <c r="U35" s="38">
        <v>0</v>
      </c>
      <c r="V35" s="38">
        <v>0</v>
      </c>
      <c r="W35" s="152">
        <v>0</v>
      </c>
      <c r="X35" s="117">
        <f t="shared" si="17"/>
        <v>120.66999999999999</v>
      </c>
      <c r="Y35" s="104"/>
      <c r="Z35" s="102"/>
    </row>
    <row r="36" spans="1:26" s="1" customFormat="1" ht="26.1" customHeight="1" x14ac:dyDescent="0.25">
      <c r="A36" s="15" t="s">
        <v>538</v>
      </c>
      <c r="B36" s="32" t="s">
        <v>40</v>
      </c>
      <c r="C36" s="18" t="s">
        <v>436</v>
      </c>
      <c r="D36" s="47">
        <v>0</v>
      </c>
      <c r="E36" s="48">
        <v>0</v>
      </c>
      <c r="F36" s="49">
        <v>13.79</v>
      </c>
      <c r="G36" s="49">
        <v>0</v>
      </c>
      <c r="H36" s="50">
        <v>0</v>
      </c>
      <c r="I36" s="40">
        <f t="shared" si="14"/>
        <v>13.79</v>
      </c>
      <c r="J36" s="48">
        <v>0</v>
      </c>
      <c r="K36" s="49">
        <v>0</v>
      </c>
      <c r="L36" s="49">
        <v>0</v>
      </c>
      <c r="M36" s="50">
        <v>0</v>
      </c>
      <c r="N36" s="40">
        <f t="shared" si="15"/>
        <v>0</v>
      </c>
      <c r="O36" s="48">
        <v>0</v>
      </c>
      <c r="P36" s="49">
        <v>0</v>
      </c>
      <c r="Q36" s="49">
        <v>0</v>
      </c>
      <c r="R36" s="39">
        <v>0</v>
      </c>
      <c r="S36" s="40">
        <f t="shared" si="16"/>
        <v>0</v>
      </c>
      <c r="T36" s="45">
        <f t="shared" si="18"/>
        <v>13.79</v>
      </c>
      <c r="U36" s="38">
        <v>0</v>
      </c>
      <c r="V36" s="38">
        <v>0</v>
      </c>
      <c r="W36" s="152">
        <v>0</v>
      </c>
      <c r="X36" s="117">
        <f t="shared" si="17"/>
        <v>13.79</v>
      </c>
      <c r="Y36" s="103"/>
      <c r="Z36" s="102"/>
    </row>
    <row r="37" spans="1:26" s="1" customFormat="1" ht="26.1" customHeight="1" x14ac:dyDescent="0.25">
      <c r="A37" s="1" t="s">
        <v>539</v>
      </c>
      <c r="B37" s="32" t="s">
        <v>41</v>
      </c>
      <c r="C37" s="18" t="s">
        <v>472</v>
      </c>
      <c r="D37" s="47">
        <v>30</v>
      </c>
      <c r="E37" s="48">
        <v>0</v>
      </c>
      <c r="F37" s="49">
        <v>0</v>
      </c>
      <c r="G37" s="49">
        <v>0</v>
      </c>
      <c r="H37" s="50">
        <v>0</v>
      </c>
      <c r="I37" s="40">
        <f t="shared" si="14"/>
        <v>0</v>
      </c>
      <c r="J37" s="48">
        <v>0</v>
      </c>
      <c r="K37" s="49">
        <v>0</v>
      </c>
      <c r="L37" s="49">
        <v>0</v>
      </c>
      <c r="M37" s="50">
        <v>0</v>
      </c>
      <c r="N37" s="40">
        <f t="shared" si="15"/>
        <v>0</v>
      </c>
      <c r="O37" s="48">
        <v>0</v>
      </c>
      <c r="P37" s="49">
        <v>0</v>
      </c>
      <c r="Q37" s="49">
        <v>0</v>
      </c>
      <c r="R37" s="39">
        <v>0</v>
      </c>
      <c r="S37" s="40">
        <f t="shared" si="16"/>
        <v>0</v>
      </c>
      <c r="T37" s="45">
        <f t="shared" si="18"/>
        <v>0</v>
      </c>
      <c r="U37" s="38">
        <v>0</v>
      </c>
      <c r="V37" s="38">
        <v>0</v>
      </c>
      <c r="W37" s="152">
        <v>0</v>
      </c>
      <c r="X37" s="117">
        <f t="shared" si="17"/>
        <v>0</v>
      </c>
      <c r="Y37" s="103"/>
      <c r="Z37" s="102"/>
    </row>
    <row r="38" spans="1:26" s="1" customFormat="1" ht="26.1" customHeight="1" x14ac:dyDescent="0.25">
      <c r="A38" s="1" t="s">
        <v>540</v>
      </c>
      <c r="B38" s="32" t="s">
        <v>42</v>
      </c>
      <c r="C38" s="18" t="s">
        <v>43</v>
      </c>
      <c r="D38" s="47">
        <v>10.130000000000001</v>
      </c>
      <c r="E38" s="48">
        <v>0</v>
      </c>
      <c r="F38" s="49">
        <v>0</v>
      </c>
      <c r="G38" s="49">
        <v>0</v>
      </c>
      <c r="H38" s="50">
        <v>0</v>
      </c>
      <c r="I38" s="40">
        <f t="shared" si="14"/>
        <v>0</v>
      </c>
      <c r="J38" s="48">
        <v>0</v>
      </c>
      <c r="K38" s="49">
        <v>0</v>
      </c>
      <c r="L38" s="49">
        <v>0</v>
      </c>
      <c r="M38" s="50">
        <v>0</v>
      </c>
      <c r="N38" s="40">
        <f t="shared" si="15"/>
        <v>0</v>
      </c>
      <c r="O38" s="48">
        <v>0</v>
      </c>
      <c r="P38" s="49">
        <v>0</v>
      </c>
      <c r="Q38" s="49">
        <v>0</v>
      </c>
      <c r="R38" s="39">
        <v>0</v>
      </c>
      <c r="S38" s="40">
        <f t="shared" si="16"/>
        <v>0</v>
      </c>
      <c r="T38" s="45">
        <f t="shared" si="18"/>
        <v>0</v>
      </c>
      <c r="U38" s="38">
        <v>0</v>
      </c>
      <c r="V38" s="38">
        <v>0</v>
      </c>
      <c r="W38" s="152">
        <v>0</v>
      </c>
      <c r="X38" s="117">
        <f t="shared" si="17"/>
        <v>0</v>
      </c>
      <c r="Y38" s="103"/>
      <c r="Z38" s="102"/>
    </row>
    <row r="39" spans="1:26" s="1" customFormat="1" ht="26.1" customHeight="1" x14ac:dyDescent="0.25">
      <c r="A39" s="1" t="s">
        <v>539</v>
      </c>
      <c r="B39" s="32" t="s">
        <v>44</v>
      </c>
      <c r="C39" s="18" t="s">
        <v>503</v>
      </c>
      <c r="D39" s="47">
        <v>40.941600000000001</v>
      </c>
      <c r="E39" s="48">
        <v>0</v>
      </c>
      <c r="F39" s="49">
        <v>0</v>
      </c>
      <c r="G39" s="49">
        <v>0</v>
      </c>
      <c r="H39" s="50">
        <v>0</v>
      </c>
      <c r="I39" s="40">
        <f t="shared" si="14"/>
        <v>0</v>
      </c>
      <c r="J39" s="48">
        <v>0</v>
      </c>
      <c r="K39" s="49">
        <v>0</v>
      </c>
      <c r="L39" s="49">
        <v>0</v>
      </c>
      <c r="M39" s="50">
        <v>0</v>
      </c>
      <c r="N39" s="40">
        <f t="shared" si="15"/>
        <v>0</v>
      </c>
      <c r="O39" s="48">
        <v>0</v>
      </c>
      <c r="P39" s="49">
        <v>0</v>
      </c>
      <c r="Q39" s="49">
        <v>0</v>
      </c>
      <c r="R39" s="39">
        <v>0</v>
      </c>
      <c r="S39" s="40">
        <f t="shared" si="16"/>
        <v>0</v>
      </c>
      <c r="T39" s="45">
        <f t="shared" si="18"/>
        <v>0</v>
      </c>
      <c r="U39" s="38">
        <v>0</v>
      </c>
      <c r="V39" s="38">
        <v>0</v>
      </c>
      <c r="W39" s="152">
        <v>0</v>
      </c>
      <c r="X39" s="117">
        <f t="shared" si="17"/>
        <v>0</v>
      </c>
      <c r="Y39" s="103"/>
      <c r="Z39" s="102"/>
    </row>
    <row r="40" spans="1:26" s="1" customFormat="1" ht="54" customHeight="1" x14ac:dyDescent="0.25">
      <c r="A40" s="1" t="s">
        <v>538</v>
      </c>
      <c r="B40" s="32" t="s">
        <v>45</v>
      </c>
      <c r="C40" s="18" t="s">
        <v>340</v>
      </c>
      <c r="D40" s="47">
        <v>0</v>
      </c>
      <c r="E40" s="48">
        <v>0</v>
      </c>
      <c r="F40" s="49">
        <v>0</v>
      </c>
      <c r="G40" s="49">
        <v>20</v>
      </c>
      <c r="H40" s="50">
        <v>37.9</v>
      </c>
      <c r="I40" s="40">
        <f t="shared" si="14"/>
        <v>57.9</v>
      </c>
      <c r="J40" s="48">
        <v>5</v>
      </c>
      <c r="K40" s="49">
        <v>5</v>
      </c>
      <c r="L40" s="49">
        <v>5</v>
      </c>
      <c r="M40" s="50">
        <v>5</v>
      </c>
      <c r="N40" s="40">
        <f t="shared" si="15"/>
        <v>20</v>
      </c>
      <c r="O40" s="48">
        <v>50</v>
      </c>
      <c r="P40" s="49">
        <v>80</v>
      </c>
      <c r="Q40" s="49">
        <v>80</v>
      </c>
      <c r="R40" s="39">
        <v>100</v>
      </c>
      <c r="S40" s="40">
        <f t="shared" si="16"/>
        <v>310</v>
      </c>
      <c r="T40" s="45">
        <f t="shared" si="18"/>
        <v>387.9</v>
      </c>
      <c r="U40" s="38">
        <v>0</v>
      </c>
      <c r="V40" s="38">
        <v>0</v>
      </c>
      <c r="W40" s="152">
        <v>0</v>
      </c>
      <c r="X40" s="117">
        <f t="shared" si="17"/>
        <v>387.9</v>
      </c>
      <c r="Y40" s="103"/>
      <c r="Z40" s="102"/>
    </row>
    <row r="41" spans="1:26" s="1" customFormat="1" ht="26.1" customHeight="1" x14ac:dyDescent="0.25">
      <c r="A41" s="1" t="s">
        <v>550</v>
      </c>
      <c r="B41" s="32" t="s">
        <v>46</v>
      </c>
      <c r="C41" s="18" t="s">
        <v>320</v>
      </c>
      <c r="D41" s="47">
        <v>50.511000000000003</v>
      </c>
      <c r="E41" s="48">
        <v>0</v>
      </c>
      <c r="F41" s="49">
        <v>0</v>
      </c>
      <c r="G41" s="49">
        <v>44.8</v>
      </c>
      <c r="H41" s="50">
        <v>15</v>
      </c>
      <c r="I41" s="40">
        <f t="shared" si="14"/>
        <v>59.8</v>
      </c>
      <c r="J41" s="48">
        <v>15</v>
      </c>
      <c r="K41" s="49">
        <v>15</v>
      </c>
      <c r="L41" s="49">
        <v>15</v>
      </c>
      <c r="M41" s="50">
        <v>15</v>
      </c>
      <c r="N41" s="40">
        <f t="shared" si="15"/>
        <v>60</v>
      </c>
      <c r="O41" s="48">
        <v>15</v>
      </c>
      <c r="P41" s="49">
        <v>15</v>
      </c>
      <c r="Q41" s="49">
        <v>15</v>
      </c>
      <c r="R41" s="39">
        <v>15</v>
      </c>
      <c r="S41" s="40">
        <f t="shared" si="16"/>
        <v>60</v>
      </c>
      <c r="T41" s="45">
        <f t="shared" si="18"/>
        <v>179.8</v>
      </c>
      <c r="U41" s="38">
        <v>50</v>
      </c>
      <c r="V41" s="38">
        <v>50</v>
      </c>
      <c r="W41" s="152">
        <v>50</v>
      </c>
      <c r="X41" s="117">
        <f t="shared" si="17"/>
        <v>329.8</v>
      </c>
      <c r="Y41" s="103"/>
      <c r="Z41" s="102"/>
    </row>
    <row r="42" spans="1:26" s="1" customFormat="1" ht="26.1" customHeight="1" x14ac:dyDescent="0.25">
      <c r="A42" s="1" t="s">
        <v>541</v>
      </c>
      <c r="B42" s="32" t="s">
        <v>47</v>
      </c>
      <c r="C42" s="18" t="s">
        <v>321</v>
      </c>
      <c r="D42" s="47">
        <v>0</v>
      </c>
      <c r="E42" s="48">
        <v>0</v>
      </c>
      <c r="F42" s="49">
        <v>0</v>
      </c>
      <c r="G42" s="49">
        <v>0</v>
      </c>
      <c r="H42" s="50">
        <v>20.76</v>
      </c>
      <c r="I42" s="40">
        <f t="shared" si="14"/>
        <v>20.76</v>
      </c>
      <c r="J42" s="48">
        <v>0</v>
      </c>
      <c r="K42" s="49">
        <v>0</v>
      </c>
      <c r="L42" s="49">
        <v>0</v>
      </c>
      <c r="M42" s="50">
        <v>0</v>
      </c>
      <c r="N42" s="40">
        <f t="shared" si="15"/>
        <v>0</v>
      </c>
      <c r="O42" s="48">
        <v>0</v>
      </c>
      <c r="P42" s="49">
        <v>0</v>
      </c>
      <c r="Q42" s="49">
        <v>0</v>
      </c>
      <c r="R42" s="39">
        <v>0</v>
      </c>
      <c r="S42" s="40">
        <f t="shared" si="16"/>
        <v>0</v>
      </c>
      <c r="T42" s="45">
        <f t="shared" si="18"/>
        <v>20.76</v>
      </c>
      <c r="U42" s="38">
        <v>0</v>
      </c>
      <c r="V42" s="38">
        <v>0</v>
      </c>
      <c r="W42" s="152">
        <v>0</v>
      </c>
      <c r="X42" s="117">
        <f t="shared" si="17"/>
        <v>20.76</v>
      </c>
      <c r="Y42" s="103"/>
      <c r="Z42" s="102"/>
    </row>
    <row r="43" spans="1:26" s="1" customFormat="1" ht="51.95" customHeight="1" x14ac:dyDescent="0.25">
      <c r="A43" s="1" t="s">
        <v>529</v>
      </c>
      <c r="B43" s="32" t="s">
        <v>48</v>
      </c>
      <c r="C43" s="18" t="s">
        <v>398</v>
      </c>
      <c r="D43" s="47">
        <v>0</v>
      </c>
      <c r="E43" s="48">
        <v>0</v>
      </c>
      <c r="F43" s="49">
        <v>0</v>
      </c>
      <c r="G43" s="49">
        <v>15</v>
      </c>
      <c r="H43" s="50">
        <v>64.849999999999994</v>
      </c>
      <c r="I43" s="40">
        <f t="shared" si="14"/>
        <v>79.849999999999994</v>
      </c>
      <c r="J43" s="48">
        <v>0</v>
      </c>
      <c r="K43" s="49">
        <v>0</v>
      </c>
      <c r="L43" s="49">
        <v>0</v>
      </c>
      <c r="M43" s="50">
        <v>0</v>
      </c>
      <c r="N43" s="40">
        <f t="shared" si="15"/>
        <v>0</v>
      </c>
      <c r="O43" s="48">
        <v>0</v>
      </c>
      <c r="P43" s="49">
        <v>0</v>
      </c>
      <c r="Q43" s="49">
        <v>0</v>
      </c>
      <c r="R43" s="39">
        <v>0</v>
      </c>
      <c r="S43" s="40">
        <f t="shared" si="16"/>
        <v>0</v>
      </c>
      <c r="T43" s="45">
        <f t="shared" si="18"/>
        <v>79.849999999999994</v>
      </c>
      <c r="U43" s="38">
        <v>0</v>
      </c>
      <c r="V43" s="38">
        <v>0</v>
      </c>
      <c r="W43" s="152">
        <v>0</v>
      </c>
      <c r="X43" s="117">
        <f t="shared" si="17"/>
        <v>79.849999999999994</v>
      </c>
      <c r="Y43" s="103"/>
      <c r="Z43" s="102"/>
    </row>
    <row r="44" spans="1:26" s="1" customFormat="1" ht="26.1" customHeight="1" x14ac:dyDescent="0.25">
      <c r="A44" s="1" t="s">
        <v>540</v>
      </c>
      <c r="B44" s="32" t="s">
        <v>49</v>
      </c>
      <c r="C44" s="18" t="s">
        <v>322</v>
      </c>
      <c r="D44" s="47">
        <v>30.34</v>
      </c>
      <c r="E44" s="48">
        <v>0</v>
      </c>
      <c r="F44" s="49">
        <v>0</v>
      </c>
      <c r="G44" s="49">
        <v>0</v>
      </c>
      <c r="H44" s="50">
        <v>0</v>
      </c>
      <c r="I44" s="40">
        <f t="shared" si="14"/>
        <v>0</v>
      </c>
      <c r="J44" s="48">
        <v>0</v>
      </c>
      <c r="K44" s="49">
        <v>0</v>
      </c>
      <c r="L44" s="49">
        <v>0</v>
      </c>
      <c r="M44" s="50">
        <v>0</v>
      </c>
      <c r="N44" s="40">
        <f t="shared" si="15"/>
        <v>0</v>
      </c>
      <c r="O44" s="48">
        <v>0</v>
      </c>
      <c r="P44" s="49">
        <v>0</v>
      </c>
      <c r="Q44" s="49">
        <v>0</v>
      </c>
      <c r="R44" s="39">
        <v>0</v>
      </c>
      <c r="S44" s="40">
        <f t="shared" si="16"/>
        <v>0</v>
      </c>
      <c r="T44" s="45">
        <f t="shared" si="18"/>
        <v>0</v>
      </c>
      <c r="U44" s="38">
        <v>0</v>
      </c>
      <c r="V44" s="38">
        <v>0</v>
      </c>
      <c r="W44" s="152">
        <v>0</v>
      </c>
      <c r="X44" s="117">
        <f t="shared" si="17"/>
        <v>0</v>
      </c>
      <c r="Y44" s="103"/>
      <c r="Z44" s="102"/>
    </row>
    <row r="45" spans="1:26" s="1" customFormat="1" ht="26.1" customHeight="1" x14ac:dyDescent="0.25">
      <c r="A45" s="1" t="s">
        <v>537</v>
      </c>
      <c r="B45" s="32" t="s">
        <v>50</v>
      </c>
      <c r="C45" s="18" t="s">
        <v>51</v>
      </c>
      <c r="D45" s="47">
        <v>4</v>
      </c>
      <c r="E45" s="48">
        <v>0</v>
      </c>
      <c r="F45" s="49">
        <v>0</v>
      </c>
      <c r="G45" s="49">
        <v>0</v>
      </c>
      <c r="H45" s="50">
        <v>0</v>
      </c>
      <c r="I45" s="40">
        <f t="shared" si="14"/>
        <v>0</v>
      </c>
      <c r="J45" s="48">
        <v>0</v>
      </c>
      <c r="K45" s="49">
        <v>0</v>
      </c>
      <c r="L45" s="49">
        <v>0</v>
      </c>
      <c r="M45" s="50">
        <v>0</v>
      </c>
      <c r="N45" s="40">
        <f t="shared" si="15"/>
        <v>0</v>
      </c>
      <c r="O45" s="48">
        <v>0</v>
      </c>
      <c r="P45" s="49">
        <v>0</v>
      </c>
      <c r="Q45" s="49">
        <v>0</v>
      </c>
      <c r="R45" s="39">
        <v>0</v>
      </c>
      <c r="S45" s="40">
        <f t="shared" si="16"/>
        <v>0</v>
      </c>
      <c r="T45" s="45">
        <f t="shared" si="18"/>
        <v>0</v>
      </c>
      <c r="U45" s="38">
        <v>0</v>
      </c>
      <c r="V45" s="38">
        <v>0</v>
      </c>
      <c r="W45" s="152">
        <v>0</v>
      </c>
      <c r="X45" s="117">
        <f t="shared" si="17"/>
        <v>0</v>
      </c>
      <c r="Y45" s="103"/>
      <c r="Z45" s="102"/>
    </row>
    <row r="46" spans="1:26" s="1" customFormat="1" ht="26.1" customHeight="1" x14ac:dyDescent="0.25">
      <c r="A46" s="1" t="s">
        <v>542</v>
      </c>
      <c r="B46" s="32" t="s">
        <v>52</v>
      </c>
      <c r="C46" s="18" t="s">
        <v>355</v>
      </c>
      <c r="D46" s="47">
        <v>78.419999999999987</v>
      </c>
      <c r="E46" s="48">
        <v>0</v>
      </c>
      <c r="F46" s="49">
        <v>2.54</v>
      </c>
      <c r="G46" s="49">
        <v>0</v>
      </c>
      <c r="H46" s="50">
        <v>0</v>
      </c>
      <c r="I46" s="40">
        <f t="shared" si="14"/>
        <v>2.54</v>
      </c>
      <c r="J46" s="48">
        <v>0</v>
      </c>
      <c r="K46" s="49">
        <v>0</v>
      </c>
      <c r="L46" s="49">
        <v>0</v>
      </c>
      <c r="M46" s="50">
        <v>0</v>
      </c>
      <c r="N46" s="40">
        <f t="shared" si="15"/>
        <v>0</v>
      </c>
      <c r="O46" s="48">
        <v>0</v>
      </c>
      <c r="P46" s="49">
        <v>0</v>
      </c>
      <c r="Q46" s="49">
        <v>0</v>
      </c>
      <c r="R46" s="39">
        <v>0</v>
      </c>
      <c r="S46" s="40">
        <f t="shared" si="16"/>
        <v>0</v>
      </c>
      <c r="T46" s="45">
        <f t="shared" si="18"/>
        <v>2.54</v>
      </c>
      <c r="U46" s="38">
        <v>0</v>
      </c>
      <c r="V46" s="38">
        <v>0</v>
      </c>
      <c r="W46" s="152">
        <v>0</v>
      </c>
      <c r="X46" s="117">
        <f t="shared" si="17"/>
        <v>2.54</v>
      </c>
      <c r="Y46" s="103"/>
      <c r="Z46" s="102"/>
    </row>
    <row r="47" spans="1:26" s="1" customFormat="1" ht="26.1" customHeight="1" x14ac:dyDescent="0.25">
      <c r="A47" s="1" t="s">
        <v>538</v>
      </c>
      <c r="B47" s="32" t="s">
        <v>53</v>
      </c>
      <c r="C47" s="18" t="s">
        <v>323</v>
      </c>
      <c r="D47" s="47">
        <v>0</v>
      </c>
      <c r="E47" s="48">
        <v>0</v>
      </c>
      <c r="F47" s="49">
        <v>0</v>
      </c>
      <c r="G47" s="49">
        <v>0</v>
      </c>
      <c r="H47" s="50">
        <v>76.69</v>
      </c>
      <c r="I47" s="40">
        <f t="shared" si="14"/>
        <v>76.69</v>
      </c>
      <c r="J47" s="48">
        <v>0</v>
      </c>
      <c r="K47" s="49">
        <v>0</v>
      </c>
      <c r="L47" s="49">
        <v>0</v>
      </c>
      <c r="M47" s="50">
        <v>0</v>
      </c>
      <c r="N47" s="40">
        <f t="shared" si="15"/>
        <v>0</v>
      </c>
      <c r="O47" s="48">
        <v>0</v>
      </c>
      <c r="P47" s="49">
        <v>0</v>
      </c>
      <c r="Q47" s="49">
        <v>0</v>
      </c>
      <c r="R47" s="39">
        <v>0</v>
      </c>
      <c r="S47" s="40">
        <f t="shared" si="16"/>
        <v>0</v>
      </c>
      <c r="T47" s="45">
        <f t="shared" si="18"/>
        <v>76.69</v>
      </c>
      <c r="U47" s="38">
        <v>0</v>
      </c>
      <c r="V47" s="38">
        <v>0</v>
      </c>
      <c r="W47" s="152">
        <v>0</v>
      </c>
      <c r="X47" s="117">
        <f t="shared" si="17"/>
        <v>76.69</v>
      </c>
      <c r="Y47" s="103"/>
      <c r="Z47" s="102"/>
    </row>
    <row r="48" spans="1:26" s="1" customFormat="1" ht="26.1" customHeight="1" x14ac:dyDescent="0.25">
      <c r="A48" s="1" t="s">
        <v>541</v>
      </c>
      <c r="B48" s="32" t="s">
        <v>54</v>
      </c>
      <c r="C48" s="18" t="s">
        <v>303</v>
      </c>
      <c r="D48" s="47">
        <v>20.78</v>
      </c>
      <c r="E48" s="48">
        <v>0</v>
      </c>
      <c r="F48" s="49">
        <v>0</v>
      </c>
      <c r="G48" s="49">
        <v>0</v>
      </c>
      <c r="H48" s="50">
        <v>0</v>
      </c>
      <c r="I48" s="40">
        <f t="shared" si="14"/>
        <v>0</v>
      </c>
      <c r="J48" s="48">
        <v>0</v>
      </c>
      <c r="K48" s="49">
        <v>0</v>
      </c>
      <c r="L48" s="49">
        <v>0</v>
      </c>
      <c r="M48" s="50">
        <v>0</v>
      </c>
      <c r="N48" s="40">
        <f t="shared" si="15"/>
        <v>0</v>
      </c>
      <c r="O48" s="48">
        <v>0</v>
      </c>
      <c r="P48" s="49">
        <v>0</v>
      </c>
      <c r="Q48" s="49">
        <v>0</v>
      </c>
      <c r="R48" s="39">
        <v>0</v>
      </c>
      <c r="S48" s="40">
        <f t="shared" si="16"/>
        <v>0</v>
      </c>
      <c r="T48" s="45">
        <f t="shared" si="18"/>
        <v>0</v>
      </c>
      <c r="U48" s="38">
        <v>0</v>
      </c>
      <c r="V48" s="38">
        <v>0</v>
      </c>
      <c r="W48" s="152">
        <v>0</v>
      </c>
      <c r="X48" s="117">
        <f t="shared" si="17"/>
        <v>0</v>
      </c>
      <c r="Y48" s="103"/>
      <c r="Z48" s="102"/>
    </row>
    <row r="49" spans="1:26" s="1" customFormat="1" ht="48" customHeight="1" x14ac:dyDescent="0.25">
      <c r="A49" s="1" t="s">
        <v>540</v>
      </c>
      <c r="B49" s="32" t="s">
        <v>55</v>
      </c>
      <c r="C49" s="18" t="s">
        <v>437</v>
      </c>
      <c r="D49" s="47">
        <v>4.78</v>
      </c>
      <c r="E49" s="48">
        <v>0</v>
      </c>
      <c r="F49" s="49">
        <v>0</v>
      </c>
      <c r="G49" s="49">
        <v>0</v>
      </c>
      <c r="H49" s="50">
        <v>0</v>
      </c>
      <c r="I49" s="40">
        <f t="shared" si="14"/>
        <v>0</v>
      </c>
      <c r="J49" s="48">
        <v>0</v>
      </c>
      <c r="K49" s="49">
        <v>0</v>
      </c>
      <c r="L49" s="49">
        <v>0</v>
      </c>
      <c r="M49" s="50">
        <v>0</v>
      </c>
      <c r="N49" s="40">
        <f t="shared" si="15"/>
        <v>0</v>
      </c>
      <c r="O49" s="48">
        <v>0</v>
      </c>
      <c r="P49" s="49">
        <v>0</v>
      </c>
      <c r="Q49" s="49">
        <v>0</v>
      </c>
      <c r="R49" s="39">
        <v>0</v>
      </c>
      <c r="S49" s="40">
        <f t="shared" si="16"/>
        <v>0</v>
      </c>
      <c r="T49" s="45">
        <f t="shared" si="18"/>
        <v>0</v>
      </c>
      <c r="U49" s="38">
        <v>0</v>
      </c>
      <c r="V49" s="38">
        <v>0</v>
      </c>
      <c r="W49" s="152">
        <v>0</v>
      </c>
      <c r="X49" s="117">
        <f t="shared" si="17"/>
        <v>0</v>
      </c>
      <c r="Y49" s="103"/>
      <c r="Z49" s="102"/>
    </row>
    <row r="50" spans="1:26" s="1" customFormat="1" ht="52.7" customHeight="1" x14ac:dyDescent="0.25">
      <c r="A50" s="1" t="s">
        <v>536</v>
      </c>
      <c r="B50" s="32" t="s">
        <v>56</v>
      </c>
      <c r="C50" s="18" t="s">
        <v>473</v>
      </c>
      <c r="D50" s="47">
        <v>0</v>
      </c>
      <c r="E50" s="48">
        <v>0</v>
      </c>
      <c r="F50" s="49">
        <v>5.3</v>
      </c>
      <c r="G50" s="49">
        <v>0</v>
      </c>
      <c r="H50" s="50">
        <v>58.98</v>
      </c>
      <c r="I50" s="40">
        <f t="shared" si="14"/>
        <v>64.28</v>
      </c>
      <c r="J50" s="48">
        <v>0</v>
      </c>
      <c r="K50" s="49">
        <v>0</v>
      </c>
      <c r="L50" s="49">
        <v>0</v>
      </c>
      <c r="M50" s="50">
        <v>0</v>
      </c>
      <c r="N50" s="40">
        <f t="shared" si="15"/>
        <v>0</v>
      </c>
      <c r="O50" s="48">
        <v>0</v>
      </c>
      <c r="P50" s="49">
        <v>0</v>
      </c>
      <c r="Q50" s="49">
        <v>0</v>
      </c>
      <c r="R50" s="39">
        <v>0</v>
      </c>
      <c r="S50" s="40">
        <f t="shared" si="16"/>
        <v>0</v>
      </c>
      <c r="T50" s="45">
        <f t="shared" si="18"/>
        <v>64.28</v>
      </c>
      <c r="U50" s="38">
        <v>0</v>
      </c>
      <c r="V50" s="38">
        <v>0</v>
      </c>
      <c r="W50" s="152">
        <v>0</v>
      </c>
      <c r="X50" s="117">
        <f t="shared" si="17"/>
        <v>64.28</v>
      </c>
      <c r="Y50" s="103"/>
      <c r="Z50" s="102"/>
    </row>
    <row r="51" spans="1:26" s="1" customFormat="1" ht="44.1" customHeight="1" x14ac:dyDescent="0.25">
      <c r="A51" s="1" t="s">
        <v>531</v>
      </c>
      <c r="B51" s="32" t="s">
        <v>57</v>
      </c>
      <c r="C51" s="18" t="s">
        <v>474</v>
      </c>
      <c r="D51" s="47">
        <v>3.49</v>
      </c>
      <c r="E51" s="48">
        <v>0</v>
      </c>
      <c r="F51" s="49">
        <v>0</v>
      </c>
      <c r="G51" s="49">
        <v>0</v>
      </c>
      <c r="H51" s="50">
        <v>47.5</v>
      </c>
      <c r="I51" s="40">
        <f t="shared" si="14"/>
        <v>47.5</v>
      </c>
      <c r="J51" s="48">
        <v>50</v>
      </c>
      <c r="K51" s="49">
        <v>100</v>
      </c>
      <c r="L51" s="49">
        <v>100</v>
      </c>
      <c r="M51" s="50">
        <v>24.04</v>
      </c>
      <c r="N51" s="40">
        <f t="shared" si="15"/>
        <v>274.04000000000002</v>
      </c>
      <c r="O51" s="48">
        <v>0</v>
      </c>
      <c r="P51" s="49">
        <v>0</v>
      </c>
      <c r="Q51" s="49">
        <v>0</v>
      </c>
      <c r="R51" s="39">
        <v>0</v>
      </c>
      <c r="S51" s="40">
        <f t="shared" si="16"/>
        <v>0</v>
      </c>
      <c r="T51" s="45">
        <f t="shared" si="18"/>
        <v>321.54000000000002</v>
      </c>
      <c r="U51" s="38">
        <v>0</v>
      </c>
      <c r="V51" s="38">
        <v>0</v>
      </c>
      <c r="W51" s="152">
        <v>0</v>
      </c>
      <c r="X51" s="117">
        <f t="shared" si="17"/>
        <v>321.54000000000002</v>
      </c>
      <c r="Y51" s="103"/>
      <c r="Z51" s="102"/>
    </row>
    <row r="52" spans="1:26" s="1" customFormat="1" ht="26.1" customHeight="1" x14ac:dyDescent="0.25">
      <c r="A52" s="1" t="s">
        <v>531</v>
      </c>
      <c r="B52" s="32" t="s">
        <v>58</v>
      </c>
      <c r="C52" s="18" t="s">
        <v>475</v>
      </c>
      <c r="D52" s="47">
        <v>105.82</v>
      </c>
      <c r="E52" s="48">
        <v>27.37</v>
      </c>
      <c r="F52" s="49">
        <v>55.63</v>
      </c>
      <c r="G52" s="49">
        <v>0</v>
      </c>
      <c r="H52" s="50">
        <v>0</v>
      </c>
      <c r="I52" s="40">
        <f t="shared" si="14"/>
        <v>83</v>
      </c>
      <c r="J52" s="48">
        <v>0</v>
      </c>
      <c r="K52" s="49">
        <v>0</v>
      </c>
      <c r="L52" s="49">
        <v>0</v>
      </c>
      <c r="M52" s="50">
        <v>0</v>
      </c>
      <c r="N52" s="40">
        <f t="shared" si="15"/>
        <v>0</v>
      </c>
      <c r="O52" s="48">
        <v>0</v>
      </c>
      <c r="P52" s="49">
        <v>0</v>
      </c>
      <c r="Q52" s="49">
        <v>0</v>
      </c>
      <c r="R52" s="39">
        <v>0</v>
      </c>
      <c r="S52" s="40">
        <f t="shared" si="16"/>
        <v>0</v>
      </c>
      <c r="T52" s="45">
        <f t="shared" si="18"/>
        <v>83</v>
      </c>
      <c r="U52" s="38">
        <v>0</v>
      </c>
      <c r="V52" s="38">
        <v>0</v>
      </c>
      <c r="W52" s="152">
        <v>0</v>
      </c>
      <c r="X52" s="117">
        <f t="shared" si="17"/>
        <v>83</v>
      </c>
      <c r="Y52" s="103"/>
      <c r="Z52" s="102"/>
    </row>
    <row r="53" spans="1:26" s="1" customFormat="1" ht="26.1" customHeight="1" x14ac:dyDescent="0.25">
      <c r="A53" s="1" t="s">
        <v>540</v>
      </c>
      <c r="B53" s="32" t="s">
        <v>59</v>
      </c>
      <c r="C53" s="18" t="s">
        <v>356</v>
      </c>
      <c r="D53" s="47">
        <v>0</v>
      </c>
      <c r="E53" s="48">
        <v>0</v>
      </c>
      <c r="F53" s="49">
        <v>0</v>
      </c>
      <c r="G53" s="49">
        <v>23.23</v>
      </c>
      <c r="H53" s="50">
        <v>0</v>
      </c>
      <c r="I53" s="40">
        <f t="shared" si="14"/>
        <v>23.23</v>
      </c>
      <c r="J53" s="48">
        <v>0</v>
      </c>
      <c r="K53" s="49">
        <v>0</v>
      </c>
      <c r="L53" s="49">
        <v>0</v>
      </c>
      <c r="M53" s="50">
        <v>0</v>
      </c>
      <c r="N53" s="40">
        <f t="shared" si="15"/>
        <v>0</v>
      </c>
      <c r="O53" s="48">
        <v>0</v>
      </c>
      <c r="P53" s="49">
        <v>0</v>
      </c>
      <c r="Q53" s="49">
        <v>0</v>
      </c>
      <c r="R53" s="39">
        <v>0</v>
      </c>
      <c r="S53" s="40">
        <f t="shared" si="16"/>
        <v>0</v>
      </c>
      <c r="T53" s="45">
        <f t="shared" si="18"/>
        <v>23.23</v>
      </c>
      <c r="U53" s="38">
        <v>0</v>
      </c>
      <c r="V53" s="38">
        <v>0</v>
      </c>
      <c r="W53" s="152">
        <v>0</v>
      </c>
      <c r="X53" s="117">
        <f t="shared" si="17"/>
        <v>23.23</v>
      </c>
      <c r="Y53" s="103"/>
      <c r="Z53" s="102"/>
    </row>
    <row r="54" spans="1:26" s="15" customFormat="1" ht="56.1" customHeight="1" x14ac:dyDescent="0.25">
      <c r="A54" s="15" t="s">
        <v>543</v>
      </c>
      <c r="B54" s="32" t="s">
        <v>60</v>
      </c>
      <c r="C54" s="18" t="s">
        <v>357</v>
      </c>
      <c r="D54" s="47">
        <v>0</v>
      </c>
      <c r="E54" s="48">
        <v>0</v>
      </c>
      <c r="F54" s="49">
        <v>0</v>
      </c>
      <c r="G54" s="49">
        <v>0</v>
      </c>
      <c r="H54" s="50">
        <v>0</v>
      </c>
      <c r="I54" s="40">
        <f t="shared" si="14"/>
        <v>0</v>
      </c>
      <c r="J54" s="48">
        <v>20</v>
      </c>
      <c r="K54" s="49">
        <v>30</v>
      </c>
      <c r="L54" s="49">
        <v>30</v>
      </c>
      <c r="M54" s="50">
        <v>56.22</v>
      </c>
      <c r="N54" s="40">
        <f t="shared" si="15"/>
        <v>136.22</v>
      </c>
      <c r="O54" s="48">
        <v>0</v>
      </c>
      <c r="P54" s="49">
        <v>0</v>
      </c>
      <c r="Q54" s="49">
        <v>0</v>
      </c>
      <c r="R54" s="39">
        <v>0</v>
      </c>
      <c r="S54" s="40">
        <f t="shared" si="16"/>
        <v>0</v>
      </c>
      <c r="T54" s="45">
        <f t="shared" si="18"/>
        <v>136.22</v>
      </c>
      <c r="U54" s="38">
        <v>0</v>
      </c>
      <c r="V54" s="38">
        <v>0</v>
      </c>
      <c r="W54" s="152">
        <v>0</v>
      </c>
      <c r="X54" s="117">
        <f t="shared" si="17"/>
        <v>136.22</v>
      </c>
      <c r="Y54" s="104"/>
      <c r="Z54" s="102"/>
    </row>
    <row r="55" spans="1:26" s="1" customFormat="1" ht="26.1" customHeight="1" x14ac:dyDescent="0.25">
      <c r="A55" s="1" t="s">
        <v>544</v>
      </c>
      <c r="B55" s="32" t="s">
        <v>61</v>
      </c>
      <c r="C55" s="18" t="s">
        <v>358</v>
      </c>
      <c r="D55" s="47">
        <v>0</v>
      </c>
      <c r="E55" s="48">
        <v>0</v>
      </c>
      <c r="F55" s="49">
        <v>0</v>
      </c>
      <c r="G55" s="49">
        <v>0</v>
      </c>
      <c r="H55" s="50">
        <v>0</v>
      </c>
      <c r="I55" s="40">
        <f t="shared" si="14"/>
        <v>0</v>
      </c>
      <c r="J55" s="48">
        <v>0</v>
      </c>
      <c r="K55" s="49">
        <v>0</v>
      </c>
      <c r="L55" s="49">
        <v>18.25</v>
      </c>
      <c r="M55" s="50">
        <v>20</v>
      </c>
      <c r="N55" s="40">
        <f t="shared" si="15"/>
        <v>38.25</v>
      </c>
      <c r="O55" s="48">
        <v>0</v>
      </c>
      <c r="P55" s="49">
        <v>0</v>
      </c>
      <c r="Q55" s="49">
        <v>0</v>
      </c>
      <c r="R55" s="39">
        <v>0</v>
      </c>
      <c r="S55" s="40">
        <f t="shared" si="16"/>
        <v>0</v>
      </c>
      <c r="T55" s="45">
        <f t="shared" si="18"/>
        <v>38.25</v>
      </c>
      <c r="U55" s="38">
        <v>0</v>
      </c>
      <c r="V55" s="38">
        <v>0</v>
      </c>
      <c r="W55" s="152">
        <v>0</v>
      </c>
      <c r="X55" s="117">
        <f t="shared" si="17"/>
        <v>38.25</v>
      </c>
      <c r="Y55" s="103"/>
      <c r="Z55" s="102"/>
    </row>
    <row r="56" spans="1:26" s="1" customFormat="1" ht="26.1" customHeight="1" x14ac:dyDescent="0.25">
      <c r="A56" s="1" t="s">
        <v>540</v>
      </c>
      <c r="B56" s="32" t="s">
        <v>62</v>
      </c>
      <c r="C56" s="18" t="s">
        <v>326</v>
      </c>
      <c r="D56" s="47">
        <v>0</v>
      </c>
      <c r="E56" s="48">
        <v>0</v>
      </c>
      <c r="F56" s="49">
        <v>0</v>
      </c>
      <c r="G56" s="49">
        <v>18.940000000000001</v>
      </c>
      <c r="H56" s="50">
        <v>0</v>
      </c>
      <c r="I56" s="40">
        <f t="shared" si="14"/>
        <v>18.940000000000001</v>
      </c>
      <c r="J56" s="48">
        <v>0</v>
      </c>
      <c r="K56" s="49">
        <v>0</v>
      </c>
      <c r="L56" s="49">
        <v>0</v>
      </c>
      <c r="M56" s="50">
        <v>0</v>
      </c>
      <c r="N56" s="40">
        <f t="shared" si="15"/>
        <v>0</v>
      </c>
      <c r="O56" s="48">
        <v>0</v>
      </c>
      <c r="P56" s="49">
        <v>0</v>
      </c>
      <c r="Q56" s="49">
        <v>0</v>
      </c>
      <c r="R56" s="39">
        <v>0</v>
      </c>
      <c r="S56" s="40">
        <f t="shared" si="16"/>
        <v>0</v>
      </c>
      <c r="T56" s="45">
        <f t="shared" si="18"/>
        <v>18.940000000000001</v>
      </c>
      <c r="U56" s="38">
        <v>0</v>
      </c>
      <c r="V56" s="38">
        <v>0</v>
      </c>
      <c r="W56" s="152">
        <v>0</v>
      </c>
      <c r="X56" s="117">
        <f t="shared" si="17"/>
        <v>18.940000000000001</v>
      </c>
      <c r="Y56" s="103"/>
      <c r="Z56" s="102"/>
    </row>
    <row r="57" spans="1:26" s="1" customFormat="1" ht="26.1" customHeight="1" x14ac:dyDescent="0.25">
      <c r="A57" s="1" t="s">
        <v>532</v>
      </c>
      <c r="B57" s="32" t="s">
        <v>63</v>
      </c>
      <c r="C57" s="18" t="s">
        <v>359</v>
      </c>
      <c r="D57" s="47">
        <v>0</v>
      </c>
      <c r="E57" s="48">
        <v>0</v>
      </c>
      <c r="F57" s="49">
        <v>0</v>
      </c>
      <c r="G57" s="49">
        <v>0</v>
      </c>
      <c r="H57" s="50">
        <v>0</v>
      </c>
      <c r="I57" s="40">
        <f t="shared" ref="I57" si="19">+SUM(E57:H57)</f>
        <v>0</v>
      </c>
      <c r="J57" s="48">
        <v>0</v>
      </c>
      <c r="K57" s="49">
        <v>0</v>
      </c>
      <c r="L57" s="49">
        <v>5</v>
      </c>
      <c r="M57" s="50">
        <v>5</v>
      </c>
      <c r="N57" s="40">
        <f t="shared" ref="N57" si="20">+SUM(J57:M57)</f>
        <v>10</v>
      </c>
      <c r="O57" s="48">
        <v>5</v>
      </c>
      <c r="P57" s="49">
        <v>5</v>
      </c>
      <c r="Q57" s="49">
        <v>10</v>
      </c>
      <c r="R57" s="39">
        <v>10</v>
      </c>
      <c r="S57" s="40">
        <f t="shared" ref="S57" si="21">+SUM(O57:R57)</f>
        <v>30</v>
      </c>
      <c r="T57" s="45">
        <f t="shared" si="18"/>
        <v>40</v>
      </c>
      <c r="U57" s="38">
        <v>0</v>
      </c>
      <c r="V57" s="38">
        <v>0</v>
      </c>
      <c r="W57" s="152">
        <v>0</v>
      </c>
      <c r="X57" s="117">
        <f t="shared" si="17"/>
        <v>40</v>
      </c>
      <c r="Y57" s="103"/>
      <c r="Z57" s="102"/>
    </row>
    <row r="58" spans="1:26" s="1" customFormat="1" ht="26.1" customHeight="1" x14ac:dyDescent="0.25">
      <c r="A58" s="1" t="s">
        <v>540</v>
      </c>
      <c r="B58" s="32" t="s">
        <v>64</v>
      </c>
      <c r="C58" s="18" t="s">
        <v>304</v>
      </c>
      <c r="D58" s="47">
        <v>0.89041000000000003</v>
      </c>
      <c r="E58" s="48">
        <v>0</v>
      </c>
      <c r="F58" s="49">
        <v>0</v>
      </c>
      <c r="G58" s="49">
        <v>0</v>
      </c>
      <c r="H58" s="50">
        <v>0</v>
      </c>
      <c r="I58" s="40">
        <f t="shared" si="14"/>
        <v>0</v>
      </c>
      <c r="J58" s="48">
        <v>0</v>
      </c>
      <c r="K58" s="49">
        <v>0</v>
      </c>
      <c r="L58" s="49">
        <v>0</v>
      </c>
      <c r="M58" s="50">
        <v>0</v>
      </c>
      <c r="N58" s="40">
        <f t="shared" si="15"/>
        <v>0</v>
      </c>
      <c r="O58" s="48">
        <v>0</v>
      </c>
      <c r="P58" s="49">
        <v>0</v>
      </c>
      <c r="Q58" s="49">
        <v>0</v>
      </c>
      <c r="R58" s="39">
        <v>0</v>
      </c>
      <c r="S58" s="40">
        <f t="shared" si="16"/>
        <v>0</v>
      </c>
      <c r="T58" s="45">
        <f t="shared" si="18"/>
        <v>0</v>
      </c>
      <c r="U58" s="38">
        <v>0</v>
      </c>
      <c r="V58" s="38">
        <v>0</v>
      </c>
      <c r="W58" s="152">
        <v>0</v>
      </c>
      <c r="X58" s="117">
        <f t="shared" si="17"/>
        <v>0</v>
      </c>
      <c r="Y58" s="103"/>
      <c r="Z58" s="102"/>
    </row>
    <row r="59" spans="1:26" s="1" customFormat="1" ht="26.1" customHeight="1" x14ac:dyDescent="0.25">
      <c r="A59" s="1" t="s">
        <v>540</v>
      </c>
      <c r="B59" s="32" t="s">
        <v>66</v>
      </c>
      <c r="C59" s="18" t="s">
        <v>65</v>
      </c>
      <c r="D59" s="47">
        <v>81.56</v>
      </c>
      <c r="E59" s="48">
        <v>0</v>
      </c>
      <c r="F59" s="49">
        <v>0</v>
      </c>
      <c r="G59" s="49">
        <v>0</v>
      </c>
      <c r="H59" s="50">
        <v>0</v>
      </c>
      <c r="I59" s="40">
        <f t="shared" si="14"/>
        <v>0</v>
      </c>
      <c r="J59" s="48">
        <v>0</v>
      </c>
      <c r="K59" s="49">
        <v>0</v>
      </c>
      <c r="L59" s="49">
        <v>0</v>
      </c>
      <c r="M59" s="50">
        <v>0</v>
      </c>
      <c r="N59" s="40">
        <f t="shared" si="15"/>
        <v>0</v>
      </c>
      <c r="O59" s="48">
        <v>0</v>
      </c>
      <c r="P59" s="49">
        <v>0</v>
      </c>
      <c r="Q59" s="49">
        <v>0</v>
      </c>
      <c r="R59" s="39">
        <v>0</v>
      </c>
      <c r="S59" s="40">
        <f t="shared" si="16"/>
        <v>0</v>
      </c>
      <c r="T59" s="45">
        <f t="shared" si="18"/>
        <v>0</v>
      </c>
      <c r="U59" s="38">
        <v>0</v>
      </c>
      <c r="V59" s="38">
        <v>0</v>
      </c>
      <c r="W59" s="152">
        <v>0</v>
      </c>
      <c r="X59" s="117">
        <f t="shared" si="17"/>
        <v>0</v>
      </c>
      <c r="Y59" s="103"/>
      <c r="Z59" s="102"/>
    </row>
    <row r="60" spans="1:26" s="1" customFormat="1" ht="39.950000000000003" customHeight="1" x14ac:dyDescent="0.25">
      <c r="A60" s="1" t="s">
        <v>545</v>
      </c>
      <c r="B60" s="32" t="s">
        <v>68</v>
      </c>
      <c r="C60" s="18" t="s">
        <v>67</v>
      </c>
      <c r="D60" s="47">
        <v>47.56</v>
      </c>
      <c r="E60" s="48">
        <v>0</v>
      </c>
      <c r="F60" s="49">
        <v>0</v>
      </c>
      <c r="G60" s="49">
        <v>0</v>
      </c>
      <c r="H60" s="50">
        <v>0</v>
      </c>
      <c r="I60" s="40">
        <f t="shared" si="14"/>
        <v>0</v>
      </c>
      <c r="J60" s="48">
        <v>0</v>
      </c>
      <c r="K60" s="49">
        <v>0</v>
      </c>
      <c r="L60" s="49">
        <v>0</v>
      </c>
      <c r="M60" s="50">
        <v>0</v>
      </c>
      <c r="N60" s="40">
        <f t="shared" si="15"/>
        <v>0</v>
      </c>
      <c r="O60" s="48">
        <v>0</v>
      </c>
      <c r="P60" s="49">
        <v>0</v>
      </c>
      <c r="Q60" s="49">
        <v>0</v>
      </c>
      <c r="R60" s="39">
        <v>0</v>
      </c>
      <c r="S60" s="40">
        <f t="shared" si="16"/>
        <v>0</v>
      </c>
      <c r="T60" s="45">
        <f t="shared" si="18"/>
        <v>0</v>
      </c>
      <c r="U60" s="38">
        <v>0</v>
      </c>
      <c r="V60" s="38">
        <v>0</v>
      </c>
      <c r="W60" s="152">
        <v>0</v>
      </c>
      <c r="X60" s="117">
        <f t="shared" si="17"/>
        <v>0</v>
      </c>
      <c r="Y60" s="103"/>
      <c r="Z60" s="102"/>
    </row>
    <row r="61" spans="1:26" s="1" customFormat="1" ht="26.1" customHeight="1" x14ac:dyDescent="0.25">
      <c r="A61" s="1" t="s">
        <v>546</v>
      </c>
      <c r="B61" s="32" t="s">
        <v>69</v>
      </c>
      <c r="C61" s="18" t="s">
        <v>360</v>
      </c>
      <c r="D61" s="47">
        <v>14.45</v>
      </c>
      <c r="E61" s="48">
        <v>0</v>
      </c>
      <c r="F61" s="49">
        <v>0</v>
      </c>
      <c r="G61" s="49">
        <v>0</v>
      </c>
      <c r="H61" s="50">
        <v>0</v>
      </c>
      <c r="I61" s="40">
        <f t="shared" si="14"/>
        <v>0</v>
      </c>
      <c r="J61" s="48">
        <v>0</v>
      </c>
      <c r="K61" s="49">
        <v>0</v>
      </c>
      <c r="L61" s="49">
        <v>0</v>
      </c>
      <c r="M61" s="50">
        <v>0</v>
      </c>
      <c r="N61" s="40">
        <f t="shared" si="15"/>
        <v>0</v>
      </c>
      <c r="O61" s="48">
        <v>0</v>
      </c>
      <c r="P61" s="49">
        <v>0</v>
      </c>
      <c r="Q61" s="49">
        <v>0</v>
      </c>
      <c r="R61" s="39">
        <v>0</v>
      </c>
      <c r="S61" s="40">
        <f t="shared" si="16"/>
        <v>0</v>
      </c>
      <c r="T61" s="45">
        <f t="shared" si="18"/>
        <v>0</v>
      </c>
      <c r="U61" s="38">
        <v>0</v>
      </c>
      <c r="V61" s="38">
        <v>0</v>
      </c>
      <c r="W61" s="152">
        <v>0</v>
      </c>
      <c r="X61" s="117">
        <f t="shared" si="17"/>
        <v>0</v>
      </c>
      <c r="Y61" s="103"/>
      <c r="Z61" s="102"/>
    </row>
    <row r="62" spans="1:26" s="1" customFormat="1" ht="39.950000000000003" customHeight="1" x14ac:dyDescent="0.25">
      <c r="A62" s="1" t="s">
        <v>546</v>
      </c>
      <c r="B62" s="32" t="s">
        <v>71</v>
      </c>
      <c r="C62" s="18" t="s">
        <v>361</v>
      </c>
      <c r="D62" s="47">
        <v>11.9</v>
      </c>
      <c r="E62" s="48">
        <v>0</v>
      </c>
      <c r="F62" s="49">
        <v>0</v>
      </c>
      <c r="G62" s="49">
        <v>0</v>
      </c>
      <c r="H62" s="50">
        <v>0</v>
      </c>
      <c r="I62" s="40">
        <f t="shared" si="14"/>
        <v>0</v>
      </c>
      <c r="J62" s="48">
        <v>0</v>
      </c>
      <c r="K62" s="49">
        <v>0</v>
      </c>
      <c r="L62" s="49">
        <v>0</v>
      </c>
      <c r="M62" s="50">
        <v>0</v>
      </c>
      <c r="N62" s="40">
        <f t="shared" si="15"/>
        <v>0</v>
      </c>
      <c r="O62" s="48">
        <v>0</v>
      </c>
      <c r="P62" s="49">
        <v>0</v>
      </c>
      <c r="Q62" s="49">
        <v>0</v>
      </c>
      <c r="R62" s="39">
        <v>0</v>
      </c>
      <c r="S62" s="40">
        <f t="shared" si="16"/>
        <v>0</v>
      </c>
      <c r="T62" s="45">
        <f t="shared" si="18"/>
        <v>0</v>
      </c>
      <c r="U62" s="38">
        <v>0</v>
      </c>
      <c r="V62" s="38">
        <v>0</v>
      </c>
      <c r="W62" s="152">
        <v>0</v>
      </c>
      <c r="X62" s="117">
        <f t="shared" si="17"/>
        <v>0</v>
      </c>
      <c r="Y62" s="103"/>
      <c r="Z62" s="102"/>
    </row>
    <row r="63" spans="1:26" s="1" customFormat="1" ht="26.1" customHeight="1" x14ac:dyDescent="0.25">
      <c r="A63" s="1" t="s">
        <v>540</v>
      </c>
      <c r="B63" s="32" t="s">
        <v>72</v>
      </c>
      <c r="C63" s="18" t="s">
        <v>327</v>
      </c>
      <c r="D63" s="47">
        <v>0</v>
      </c>
      <c r="E63" s="48">
        <v>10</v>
      </c>
      <c r="F63" s="49">
        <v>10</v>
      </c>
      <c r="G63" s="49">
        <v>40</v>
      </c>
      <c r="H63" s="50">
        <v>13.5</v>
      </c>
      <c r="I63" s="40">
        <f t="shared" si="14"/>
        <v>73.5</v>
      </c>
      <c r="J63" s="48">
        <v>0</v>
      </c>
      <c r="K63" s="49">
        <v>0</v>
      </c>
      <c r="L63" s="49">
        <v>0</v>
      </c>
      <c r="M63" s="50">
        <v>0</v>
      </c>
      <c r="N63" s="40">
        <f t="shared" si="15"/>
        <v>0</v>
      </c>
      <c r="O63" s="48">
        <v>0</v>
      </c>
      <c r="P63" s="49">
        <v>0</v>
      </c>
      <c r="Q63" s="49">
        <v>0</v>
      </c>
      <c r="R63" s="39">
        <v>0</v>
      </c>
      <c r="S63" s="40">
        <f t="shared" si="16"/>
        <v>0</v>
      </c>
      <c r="T63" s="45">
        <f t="shared" si="18"/>
        <v>73.5</v>
      </c>
      <c r="U63" s="38">
        <v>0</v>
      </c>
      <c r="V63" s="38">
        <v>0</v>
      </c>
      <c r="W63" s="152">
        <v>0</v>
      </c>
      <c r="X63" s="117">
        <f t="shared" si="17"/>
        <v>73.5</v>
      </c>
      <c r="Y63" s="103"/>
      <c r="Z63" s="102"/>
    </row>
    <row r="64" spans="1:26" s="1" customFormat="1" ht="26.1" customHeight="1" x14ac:dyDescent="0.25">
      <c r="A64" s="1" t="s">
        <v>539</v>
      </c>
      <c r="B64" s="32" t="s">
        <v>73</v>
      </c>
      <c r="C64" s="18" t="s">
        <v>305</v>
      </c>
      <c r="D64" s="47">
        <v>0</v>
      </c>
      <c r="E64" s="48">
        <v>0</v>
      </c>
      <c r="F64" s="49">
        <v>34.380000000000003</v>
      </c>
      <c r="G64" s="49">
        <v>0</v>
      </c>
      <c r="H64" s="50">
        <v>0</v>
      </c>
      <c r="I64" s="40">
        <f t="shared" si="14"/>
        <v>34.380000000000003</v>
      </c>
      <c r="J64" s="48">
        <v>0</v>
      </c>
      <c r="K64" s="49">
        <v>0</v>
      </c>
      <c r="L64" s="49">
        <v>0</v>
      </c>
      <c r="M64" s="50">
        <v>0</v>
      </c>
      <c r="N64" s="40">
        <f t="shared" si="15"/>
        <v>0</v>
      </c>
      <c r="O64" s="48">
        <v>0</v>
      </c>
      <c r="P64" s="49">
        <v>0</v>
      </c>
      <c r="Q64" s="49">
        <v>0</v>
      </c>
      <c r="R64" s="39">
        <v>0</v>
      </c>
      <c r="S64" s="40">
        <f t="shared" si="16"/>
        <v>0</v>
      </c>
      <c r="T64" s="45">
        <f t="shared" si="18"/>
        <v>34.380000000000003</v>
      </c>
      <c r="U64" s="38">
        <v>0</v>
      </c>
      <c r="V64" s="38">
        <v>0</v>
      </c>
      <c r="W64" s="152">
        <v>0</v>
      </c>
      <c r="X64" s="117">
        <f t="shared" si="17"/>
        <v>34.380000000000003</v>
      </c>
      <c r="Y64" s="103"/>
      <c r="Z64" s="102"/>
    </row>
    <row r="65" spans="1:26" s="1" customFormat="1" ht="26.1" customHeight="1" x14ac:dyDescent="0.25">
      <c r="A65" s="1" t="s">
        <v>547</v>
      </c>
      <c r="B65" s="32" t="s">
        <v>74</v>
      </c>
      <c r="C65" s="18" t="s">
        <v>306</v>
      </c>
      <c r="D65" s="47">
        <v>0</v>
      </c>
      <c r="E65" s="48">
        <v>0</v>
      </c>
      <c r="F65" s="49">
        <v>0</v>
      </c>
      <c r="G65" s="49">
        <v>10</v>
      </c>
      <c r="H65" s="50">
        <v>13.29</v>
      </c>
      <c r="I65" s="40">
        <f t="shared" si="14"/>
        <v>23.29</v>
      </c>
      <c r="J65" s="48">
        <v>0</v>
      </c>
      <c r="K65" s="49">
        <v>0</v>
      </c>
      <c r="L65" s="49">
        <v>0</v>
      </c>
      <c r="M65" s="50">
        <v>0</v>
      </c>
      <c r="N65" s="40">
        <f t="shared" si="15"/>
        <v>0</v>
      </c>
      <c r="O65" s="48">
        <v>0</v>
      </c>
      <c r="P65" s="49">
        <v>0</v>
      </c>
      <c r="Q65" s="49">
        <v>0</v>
      </c>
      <c r="R65" s="39">
        <v>0</v>
      </c>
      <c r="S65" s="40">
        <f t="shared" si="16"/>
        <v>0</v>
      </c>
      <c r="T65" s="45">
        <f t="shared" si="18"/>
        <v>23.29</v>
      </c>
      <c r="U65" s="38">
        <v>0</v>
      </c>
      <c r="V65" s="38">
        <v>0</v>
      </c>
      <c r="W65" s="152">
        <v>0</v>
      </c>
      <c r="X65" s="117">
        <f t="shared" si="17"/>
        <v>23.29</v>
      </c>
      <c r="Y65" s="103"/>
      <c r="Z65" s="102"/>
    </row>
    <row r="66" spans="1:26" s="1" customFormat="1" ht="26.1" customHeight="1" x14ac:dyDescent="0.25">
      <c r="A66" s="1" t="s">
        <v>542</v>
      </c>
      <c r="B66" s="32" t="s">
        <v>75</v>
      </c>
      <c r="C66" s="18" t="s">
        <v>362</v>
      </c>
      <c r="D66" s="47">
        <v>0</v>
      </c>
      <c r="E66" s="48">
        <v>0</v>
      </c>
      <c r="F66" s="49">
        <v>5</v>
      </c>
      <c r="G66" s="49">
        <v>50.5</v>
      </c>
      <c r="H66" s="50">
        <v>0</v>
      </c>
      <c r="I66" s="40">
        <f t="shared" si="14"/>
        <v>55.5</v>
      </c>
      <c r="J66" s="48">
        <v>0</v>
      </c>
      <c r="K66" s="49">
        <v>0</v>
      </c>
      <c r="L66" s="49">
        <v>0</v>
      </c>
      <c r="M66" s="50">
        <v>0</v>
      </c>
      <c r="N66" s="40">
        <f t="shared" si="15"/>
        <v>0</v>
      </c>
      <c r="O66" s="48">
        <v>0</v>
      </c>
      <c r="P66" s="49">
        <v>0</v>
      </c>
      <c r="Q66" s="49">
        <v>0</v>
      </c>
      <c r="R66" s="39">
        <v>0</v>
      </c>
      <c r="S66" s="40">
        <f t="shared" si="16"/>
        <v>0</v>
      </c>
      <c r="T66" s="45">
        <f t="shared" si="18"/>
        <v>55.5</v>
      </c>
      <c r="U66" s="38">
        <v>0</v>
      </c>
      <c r="V66" s="38">
        <v>0</v>
      </c>
      <c r="W66" s="152">
        <v>0</v>
      </c>
      <c r="X66" s="117">
        <f t="shared" si="17"/>
        <v>55.5</v>
      </c>
      <c r="Y66" s="103"/>
      <c r="Z66" s="102"/>
    </row>
    <row r="67" spans="1:26" s="1" customFormat="1" ht="39" customHeight="1" x14ac:dyDescent="0.25">
      <c r="A67" s="1" t="s">
        <v>532</v>
      </c>
      <c r="B67" s="32" t="s">
        <v>76</v>
      </c>
      <c r="C67" s="18" t="s">
        <v>438</v>
      </c>
      <c r="D67" s="47">
        <v>1.07</v>
      </c>
      <c r="E67" s="48">
        <v>0</v>
      </c>
      <c r="F67" s="49">
        <v>0</v>
      </c>
      <c r="G67" s="49">
        <v>0</v>
      </c>
      <c r="H67" s="50">
        <v>0</v>
      </c>
      <c r="I67" s="40">
        <f t="shared" si="14"/>
        <v>0</v>
      </c>
      <c r="J67" s="48">
        <v>0</v>
      </c>
      <c r="K67" s="49">
        <v>0</v>
      </c>
      <c r="L67" s="49">
        <v>0</v>
      </c>
      <c r="M67" s="50">
        <v>0</v>
      </c>
      <c r="N67" s="40">
        <f t="shared" si="15"/>
        <v>0</v>
      </c>
      <c r="O67" s="48">
        <v>0</v>
      </c>
      <c r="P67" s="49">
        <v>0</v>
      </c>
      <c r="Q67" s="49">
        <v>0</v>
      </c>
      <c r="R67" s="39">
        <v>0</v>
      </c>
      <c r="S67" s="40">
        <f t="shared" si="16"/>
        <v>0</v>
      </c>
      <c r="T67" s="45">
        <f t="shared" si="18"/>
        <v>0</v>
      </c>
      <c r="U67" s="38">
        <v>0</v>
      </c>
      <c r="V67" s="38">
        <v>0</v>
      </c>
      <c r="W67" s="152">
        <v>0</v>
      </c>
      <c r="X67" s="117">
        <f t="shared" si="17"/>
        <v>0</v>
      </c>
      <c r="Y67" s="103"/>
      <c r="Z67" s="102"/>
    </row>
    <row r="68" spans="1:26" s="1" customFormat="1" ht="36.950000000000003" customHeight="1" x14ac:dyDescent="0.25">
      <c r="A68" s="1" t="s">
        <v>547</v>
      </c>
      <c r="B68" s="32" t="s">
        <v>77</v>
      </c>
      <c r="C68" s="18" t="s">
        <v>439</v>
      </c>
      <c r="D68" s="47">
        <v>0</v>
      </c>
      <c r="E68" s="48">
        <v>0</v>
      </c>
      <c r="F68" s="49">
        <v>0</v>
      </c>
      <c r="G68" s="49">
        <v>9.8000000000000007</v>
      </c>
      <c r="H68" s="50">
        <v>0</v>
      </c>
      <c r="I68" s="40">
        <f t="shared" si="14"/>
        <v>9.8000000000000007</v>
      </c>
      <c r="J68" s="48">
        <v>0</v>
      </c>
      <c r="K68" s="49">
        <v>50</v>
      </c>
      <c r="L68" s="49">
        <v>50</v>
      </c>
      <c r="M68" s="50">
        <v>50</v>
      </c>
      <c r="N68" s="40">
        <f t="shared" si="15"/>
        <v>150</v>
      </c>
      <c r="O68" s="48">
        <v>30</v>
      </c>
      <c r="P68" s="49">
        <v>30</v>
      </c>
      <c r="Q68" s="49">
        <v>30</v>
      </c>
      <c r="R68" s="39">
        <v>60</v>
      </c>
      <c r="S68" s="40">
        <f t="shared" si="16"/>
        <v>150</v>
      </c>
      <c r="T68" s="45">
        <f t="shared" si="18"/>
        <v>309.8</v>
      </c>
      <c r="U68" s="38">
        <v>0</v>
      </c>
      <c r="V68" s="38">
        <v>0</v>
      </c>
      <c r="W68" s="152">
        <v>0</v>
      </c>
      <c r="X68" s="117">
        <f t="shared" si="17"/>
        <v>309.8</v>
      </c>
      <c r="Y68" s="103"/>
      <c r="Z68" s="102"/>
    </row>
    <row r="69" spans="1:26" s="1" customFormat="1" ht="26.1" customHeight="1" x14ac:dyDescent="0.25">
      <c r="A69" s="1" t="s">
        <v>543</v>
      </c>
      <c r="B69" s="32" t="s">
        <v>78</v>
      </c>
      <c r="C69" s="18" t="s">
        <v>363</v>
      </c>
      <c r="D69" s="47">
        <v>0</v>
      </c>
      <c r="E69" s="48">
        <v>0</v>
      </c>
      <c r="F69" s="49">
        <v>0</v>
      </c>
      <c r="G69" s="49">
        <v>0</v>
      </c>
      <c r="H69" s="50">
        <v>0</v>
      </c>
      <c r="I69" s="40">
        <f t="shared" si="14"/>
        <v>0</v>
      </c>
      <c r="J69" s="48">
        <v>25</v>
      </c>
      <c r="K69" s="49">
        <v>25</v>
      </c>
      <c r="L69" s="49">
        <v>60</v>
      </c>
      <c r="M69" s="50">
        <v>60</v>
      </c>
      <c r="N69" s="40">
        <f t="shared" si="15"/>
        <v>170</v>
      </c>
      <c r="O69" s="48">
        <v>25</v>
      </c>
      <c r="P69" s="49">
        <v>25</v>
      </c>
      <c r="Q69" s="49">
        <v>0</v>
      </c>
      <c r="R69" s="39">
        <v>0</v>
      </c>
      <c r="S69" s="40">
        <f t="shared" si="16"/>
        <v>50</v>
      </c>
      <c r="T69" s="45">
        <f t="shared" si="18"/>
        <v>220</v>
      </c>
      <c r="U69" s="38">
        <v>0</v>
      </c>
      <c r="V69" s="38">
        <v>0</v>
      </c>
      <c r="W69" s="152">
        <v>0</v>
      </c>
      <c r="X69" s="117">
        <f t="shared" si="17"/>
        <v>220</v>
      </c>
      <c r="Y69" s="103"/>
      <c r="Z69" s="102"/>
    </row>
    <row r="70" spans="1:26" s="1" customFormat="1" ht="36" customHeight="1" x14ac:dyDescent="0.25">
      <c r="A70" s="1" t="s">
        <v>537</v>
      </c>
      <c r="B70" s="32" t="s">
        <v>79</v>
      </c>
      <c r="C70" s="18" t="s">
        <v>504</v>
      </c>
      <c r="D70" s="47">
        <v>0</v>
      </c>
      <c r="E70" s="48">
        <v>0</v>
      </c>
      <c r="F70" s="49">
        <v>0</v>
      </c>
      <c r="G70" s="49">
        <v>0</v>
      </c>
      <c r="H70" s="50">
        <v>2.5</v>
      </c>
      <c r="I70" s="40">
        <f t="shared" si="14"/>
        <v>2.5</v>
      </c>
      <c r="J70" s="48">
        <v>10</v>
      </c>
      <c r="K70" s="49">
        <v>10</v>
      </c>
      <c r="L70" s="49">
        <v>20</v>
      </c>
      <c r="M70" s="50">
        <v>24.02</v>
      </c>
      <c r="N70" s="40">
        <f t="shared" si="15"/>
        <v>64.02</v>
      </c>
      <c r="O70" s="48">
        <v>0</v>
      </c>
      <c r="P70" s="49">
        <v>0</v>
      </c>
      <c r="Q70" s="49">
        <v>0</v>
      </c>
      <c r="R70" s="39">
        <v>0</v>
      </c>
      <c r="S70" s="40">
        <f t="shared" si="16"/>
        <v>0</v>
      </c>
      <c r="T70" s="45">
        <f t="shared" si="18"/>
        <v>66.52</v>
      </c>
      <c r="U70" s="38">
        <v>0</v>
      </c>
      <c r="V70" s="38">
        <v>0</v>
      </c>
      <c r="W70" s="152">
        <v>0</v>
      </c>
      <c r="X70" s="117">
        <f t="shared" si="17"/>
        <v>66.52</v>
      </c>
      <c r="Y70" s="103"/>
      <c r="Z70" s="102"/>
    </row>
    <row r="71" spans="1:26" s="1" customFormat="1" ht="36" customHeight="1" x14ac:dyDescent="0.25">
      <c r="A71" s="1" t="s">
        <v>537</v>
      </c>
      <c r="B71" s="32" t="s">
        <v>505</v>
      </c>
      <c r="C71" s="18" t="s">
        <v>506</v>
      </c>
      <c r="D71" s="47">
        <v>0</v>
      </c>
      <c r="E71" s="48">
        <v>0</v>
      </c>
      <c r="F71" s="49">
        <v>0</v>
      </c>
      <c r="G71" s="49">
        <v>0</v>
      </c>
      <c r="H71" s="50">
        <v>7</v>
      </c>
      <c r="I71" s="40">
        <f t="shared" si="14"/>
        <v>7</v>
      </c>
      <c r="J71" s="48">
        <v>0</v>
      </c>
      <c r="K71" s="49">
        <v>0</v>
      </c>
      <c r="L71" s="49">
        <v>0</v>
      </c>
      <c r="M71" s="50">
        <v>0</v>
      </c>
      <c r="N71" s="40">
        <f t="shared" si="15"/>
        <v>0</v>
      </c>
      <c r="O71" s="48">
        <v>0</v>
      </c>
      <c r="P71" s="49">
        <v>0</v>
      </c>
      <c r="Q71" s="49">
        <v>0</v>
      </c>
      <c r="R71" s="39">
        <v>0</v>
      </c>
      <c r="S71" s="40">
        <f t="shared" si="16"/>
        <v>0</v>
      </c>
      <c r="T71" s="45">
        <f t="shared" si="18"/>
        <v>7</v>
      </c>
      <c r="U71" s="152">
        <v>100</v>
      </c>
      <c r="V71" s="152">
        <v>200</v>
      </c>
      <c r="W71" s="152">
        <v>325</v>
      </c>
      <c r="X71" s="117">
        <f>+T71+U71+V71+W71</f>
        <v>632</v>
      </c>
      <c r="Y71" s="103"/>
      <c r="Z71" s="102"/>
    </row>
    <row r="72" spans="1:26" s="1" customFormat="1" ht="26.1" customHeight="1" x14ac:dyDescent="0.25">
      <c r="A72" s="1" t="s">
        <v>532</v>
      </c>
      <c r="B72" s="32" t="s">
        <v>80</v>
      </c>
      <c r="C72" s="18" t="s">
        <v>364</v>
      </c>
      <c r="D72" s="47">
        <v>12.05</v>
      </c>
      <c r="E72" s="48">
        <v>0</v>
      </c>
      <c r="F72" s="49">
        <v>0</v>
      </c>
      <c r="G72" s="49">
        <v>0</v>
      </c>
      <c r="H72" s="50">
        <v>0</v>
      </c>
      <c r="I72" s="40">
        <f t="shared" si="14"/>
        <v>0</v>
      </c>
      <c r="J72" s="48">
        <v>0</v>
      </c>
      <c r="K72" s="49">
        <v>0</v>
      </c>
      <c r="L72" s="49">
        <v>0</v>
      </c>
      <c r="M72" s="50">
        <v>0</v>
      </c>
      <c r="N72" s="40">
        <f t="shared" si="15"/>
        <v>0</v>
      </c>
      <c r="O72" s="48">
        <v>0</v>
      </c>
      <c r="P72" s="49">
        <v>0</v>
      </c>
      <c r="Q72" s="49">
        <v>0</v>
      </c>
      <c r="R72" s="39">
        <v>0</v>
      </c>
      <c r="S72" s="40">
        <f t="shared" si="16"/>
        <v>0</v>
      </c>
      <c r="T72" s="45">
        <f t="shared" si="18"/>
        <v>0</v>
      </c>
      <c r="U72" s="152">
        <v>0</v>
      </c>
      <c r="V72" s="152">
        <v>0</v>
      </c>
      <c r="W72" s="152">
        <v>0</v>
      </c>
      <c r="X72" s="121">
        <f t="shared" ref="X72:X115" si="22">+T72+U72+V72+W72</f>
        <v>0</v>
      </c>
      <c r="Y72" s="103"/>
      <c r="Z72" s="102"/>
    </row>
    <row r="73" spans="1:26" s="1" customFormat="1" ht="38.65" customHeight="1" x14ac:dyDescent="0.25">
      <c r="A73" s="1" t="s">
        <v>538</v>
      </c>
      <c r="B73" s="32" t="s">
        <v>81</v>
      </c>
      <c r="C73" s="18" t="s">
        <v>523</v>
      </c>
      <c r="D73" s="47">
        <v>13.07</v>
      </c>
      <c r="E73" s="48">
        <v>0</v>
      </c>
      <c r="F73" s="49">
        <v>0</v>
      </c>
      <c r="G73" s="49">
        <v>0</v>
      </c>
      <c r="H73" s="50">
        <v>0</v>
      </c>
      <c r="I73" s="40">
        <f t="shared" si="14"/>
        <v>0</v>
      </c>
      <c r="J73" s="48">
        <v>0</v>
      </c>
      <c r="K73" s="49">
        <v>0</v>
      </c>
      <c r="L73" s="49">
        <v>0</v>
      </c>
      <c r="M73" s="50">
        <v>0</v>
      </c>
      <c r="N73" s="40">
        <f t="shared" si="15"/>
        <v>0</v>
      </c>
      <c r="O73" s="48">
        <v>0</v>
      </c>
      <c r="P73" s="49">
        <v>0</v>
      </c>
      <c r="Q73" s="49">
        <v>0</v>
      </c>
      <c r="R73" s="39">
        <v>0</v>
      </c>
      <c r="S73" s="40">
        <f t="shared" si="16"/>
        <v>0</v>
      </c>
      <c r="T73" s="45">
        <f t="shared" si="18"/>
        <v>0</v>
      </c>
      <c r="U73" s="152">
        <v>0</v>
      </c>
      <c r="V73" s="152">
        <v>0</v>
      </c>
      <c r="W73" s="152">
        <v>0</v>
      </c>
      <c r="X73" s="121">
        <f t="shared" si="22"/>
        <v>0</v>
      </c>
      <c r="Y73" s="103"/>
      <c r="Z73" s="102"/>
    </row>
    <row r="74" spans="1:26" s="1" customFormat="1" ht="40.35" customHeight="1" x14ac:dyDescent="0.25">
      <c r="A74" s="1" t="s">
        <v>532</v>
      </c>
      <c r="B74" s="32" t="s">
        <v>82</v>
      </c>
      <c r="C74" s="18" t="s">
        <v>365</v>
      </c>
      <c r="D74" s="47">
        <v>0</v>
      </c>
      <c r="E74" s="48">
        <v>0</v>
      </c>
      <c r="F74" s="49">
        <v>0</v>
      </c>
      <c r="G74" s="49">
        <v>0</v>
      </c>
      <c r="H74" s="50">
        <v>0</v>
      </c>
      <c r="I74" s="40">
        <f t="shared" si="14"/>
        <v>0</v>
      </c>
      <c r="J74" s="48">
        <v>5</v>
      </c>
      <c r="K74" s="49">
        <v>5</v>
      </c>
      <c r="L74" s="49">
        <v>5</v>
      </c>
      <c r="M74" s="50">
        <v>5</v>
      </c>
      <c r="N74" s="40">
        <f t="shared" si="15"/>
        <v>20</v>
      </c>
      <c r="O74" s="48">
        <v>0</v>
      </c>
      <c r="P74" s="49">
        <v>0</v>
      </c>
      <c r="Q74" s="49">
        <v>0</v>
      </c>
      <c r="R74" s="39">
        <v>0</v>
      </c>
      <c r="S74" s="40">
        <f t="shared" ref="S74" si="23">+SUM(O74:R74)</f>
        <v>0</v>
      </c>
      <c r="T74" s="45">
        <f t="shared" si="18"/>
        <v>20</v>
      </c>
      <c r="U74" s="152">
        <v>100</v>
      </c>
      <c r="V74" s="152">
        <v>50</v>
      </c>
      <c r="W74" s="152">
        <v>0</v>
      </c>
      <c r="X74" s="121">
        <f t="shared" si="22"/>
        <v>170</v>
      </c>
      <c r="Y74" s="103"/>
      <c r="Z74" s="102"/>
    </row>
    <row r="75" spans="1:26" s="1" customFormat="1" ht="36" customHeight="1" x14ac:dyDescent="0.25">
      <c r="A75" s="1" t="s">
        <v>549</v>
      </c>
      <c r="B75" s="32" t="s">
        <v>83</v>
      </c>
      <c r="C75" s="18" t="s">
        <v>328</v>
      </c>
      <c r="D75" s="47">
        <v>0</v>
      </c>
      <c r="E75" s="48">
        <v>0</v>
      </c>
      <c r="F75" s="49">
        <v>0</v>
      </c>
      <c r="G75" s="49">
        <v>0</v>
      </c>
      <c r="H75" s="50">
        <v>0</v>
      </c>
      <c r="I75" s="40">
        <f t="shared" si="14"/>
        <v>0</v>
      </c>
      <c r="J75" s="48">
        <v>5</v>
      </c>
      <c r="K75" s="49">
        <v>5</v>
      </c>
      <c r="L75" s="49">
        <v>5</v>
      </c>
      <c r="M75" s="50">
        <v>5</v>
      </c>
      <c r="N75" s="40">
        <f t="shared" si="15"/>
        <v>20</v>
      </c>
      <c r="O75" s="48">
        <v>25</v>
      </c>
      <c r="P75" s="49">
        <v>25</v>
      </c>
      <c r="Q75" s="49">
        <v>25</v>
      </c>
      <c r="R75" s="39">
        <v>25</v>
      </c>
      <c r="S75" s="40">
        <f t="shared" si="16"/>
        <v>100</v>
      </c>
      <c r="T75" s="45">
        <f t="shared" si="18"/>
        <v>120</v>
      </c>
      <c r="U75" s="152">
        <v>0</v>
      </c>
      <c r="V75" s="152">
        <v>0</v>
      </c>
      <c r="W75" s="152">
        <v>0</v>
      </c>
      <c r="X75" s="121">
        <f t="shared" si="22"/>
        <v>120</v>
      </c>
      <c r="Y75" s="103"/>
      <c r="Z75" s="102"/>
    </row>
    <row r="76" spans="1:26" s="1" customFormat="1" ht="42" customHeight="1" x14ac:dyDescent="0.25">
      <c r="A76" s="1" t="s">
        <v>538</v>
      </c>
      <c r="B76" s="32" t="s">
        <v>84</v>
      </c>
      <c r="C76" s="18" t="s">
        <v>440</v>
      </c>
      <c r="D76" s="47">
        <v>0</v>
      </c>
      <c r="E76" s="48">
        <v>0</v>
      </c>
      <c r="F76" s="49">
        <v>0</v>
      </c>
      <c r="G76" s="49">
        <v>0</v>
      </c>
      <c r="H76" s="50">
        <v>0</v>
      </c>
      <c r="I76" s="40">
        <f t="shared" si="14"/>
        <v>0</v>
      </c>
      <c r="J76" s="48">
        <v>5</v>
      </c>
      <c r="K76" s="49">
        <v>5</v>
      </c>
      <c r="L76" s="49">
        <v>5</v>
      </c>
      <c r="M76" s="50">
        <v>5</v>
      </c>
      <c r="N76" s="40">
        <f t="shared" si="15"/>
        <v>20</v>
      </c>
      <c r="O76" s="48">
        <v>0</v>
      </c>
      <c r="P76" s="49">
        <v>0</v>
      </c>
      <c r="Q76" s="49">
        <v>0</v>
      </c>
      <c r="R76" s="39">
        <v>0</v>
      </c>
      <c r="S76" s="40">
        <f t="shared" si="16"/>
        <v>0</v>
      </c>
      <c r="T76" s="45">
        <f t="shared" si="18"/>
        <v>20</v>
      </c>
      <c r="U76" s="152">
        <v>0</v>
      </c>
      <c r="V76" s="152">
        <v>0</v>
      </c>
      <c r="W76" s="152">
        <v>0</v>
      </c>
      <c r="X76" s="121">
        <f t="shared" si="22"/>
        <v>20</v>
      </c>
      <c r="Y76" s="103"/>
      <c r="Z76" s="102"/>
    </row>
    <row r="77" spans="1:26" s="1" customFormat="1" ht="41.1" customHeight="1" x14ac:dyDescent="0.25">
      <c r="A77" s="1" t="s">
        <v>529</v>
      </c>
      <c r="B77" s="32" t="s">
        <v>85</v>
      </c>
      <c r="C77" s="18" t="s">
        <v>410</v>
      </c>
      <c r="D77" s="47">
        <v>0</v>
      </c>
      <c r="E77" s="48">
        <v>0</v>
      </c>
      <c r="F77" s="49">
        <v>0</v>
      </c>
      <c r="G77" s="49">
        <v>0</v>
      </c>
      <c r="H77" s="50">
        <v>0</v>
      </c>
      <c r="I77" s="40">
        <f t="shared" si="14"/>
        <v>0</v>
      </c>
      <c r="J77" s="48">
        <v>25</v>
      </c>
      <c r="K77" s="49">
        <v>25</v>
      </c>
      <c r="L77" s="49">
        <v>30</v>
      </c>
      <c r="M77" s="50">
        <v>30</v>
      </c>
      <c r="N77" s="40">
        <f t="shared" si="15"/>
        <v>110</v>
      </c>
      <c r="O77" s="48">
        <v>20</v>
      </c>
      <c r="P77" s="49">
        <v>20</v>
      </c>
      <c r="Q77" s="49">
        <v>30</v>
      </c>
      <c r="R77" s="39">
        <v>30</v>
      </c>
      <c r="S77" s="40">
        <f t="shared" si="16"/>
        <v>100</v>
      </c>
      <c r="T77" s="45">
        <f t="shared" si="18"/>
        <v>210</v>
      </c>
      <c r="U77" s="152">
        <v>200</v>
      </c>
      <c r="V77" s="152">
        <v>200</v>
      </c>
      <c r="W77" s="152">
        <v>301.39999999999998</v>
      </c>
      <c r="X77" s="121">
        <f t="shared" si="22"/>
        <v>911.4</v>
      </c>
      <c r="Y77" s="103"/>
      <c r="Z77" s="102"/>
    </row>
    <row r="78" spans="1:26" s="1" customFormat="1" ht="38.1" customHeight="1" x14ac:dyDescent="0.25">
      <c r="A78" s="1" t="s">
        <v>531</v>
      </c>
      <c r="B78" s="32" t="s">
        <v>313</v>
      </c>
      <c r="C78" s="18" t="s">
        <v>411</v>
      </c>
      <c r="D78" s="47">
        <v>0</v>
      </c>
      <c r="E78" s="48">
        <v>0</v>
      </c>
      <c r="F78" s="49">
        <v>0</v>
      </c>
      <c r="G78" s="49">
        <v>0</v>
      </c>
      <c r="H78" s="50">
        <v>0</v>
      </c>
      <c r="I78" s="40">
        <f t="shared" si="14"/>
        <v>0</v>
      </c>
      <c r="J78" s="48">
        <v>10</v>
      </c>
      <c r="K78" s="49">
        <v>10</v>
      </c>
      <c r="L78" s="49">
        <v>20</v>
      </c>
      <c r="M78" s="50">
        <v>25</v>
      </c>
      <c r="N78" s="40">
        <f t="shared" si="15"/>
        <v>65</v>
      </c>
      <c r="O78" s="48">
        <v>30</v>
      </c>
      <c r="P78" s="49">
        <v>30</v>
      </c>
      <c r="Q78" s="49">
        <v>30</v>
      </c>
      <c r="R78" s="39">
        <v>10</v>
      </c>
      <c r="S78" s="40">
        <f t="shared" si="16"/>
        <v>100</v>
      </c>
      <c r="T78" s="45">
        <f t="shared" si="18"/>
        <v>165</v>
      </c>
      <c r="U78" s="152">
        <v>50</v>
      </c>
      <c r="V78" s="152">
        <v>0</v>
      </c>
      <c r="W78" s="152">
        <v>0</v>
      </c>
      <c r="X78" s="121">
        <f t="shared" si="22"/>
        <v>215</v>
      </c>
      <c r="Y78" s="103"/>
      <c r="Z78" s="102"/>
    </row>
    <row r="79" spans="1:26" s="1" customFormat="1" ht="54" customHeight="1" x14ac:dyDescent="0.25">
      <c r="A79" s="1" t="s">
        <v>530</v>
      </c>
      <c r="B79" s="32" t="s">
        <v>412</v>
      </c>
      <c r="C79" s="18" t="s">
        <v>413</v>
      </c>
      <c r="D79" s="47">
        <v>0</v>
      </c>
      <c r="E79" s="48">
        <v>0</v>
      </c>
      <c r="F79" s="49">
        <v>0</v>
      </c>
      <c r="G79" s="49">
        <v>0</v>
      </c>
      <c r="H79" s="50">
        <v>0</v>
      </c>
      <c r="I79" s="40">
        <f t="shared" si="14"/>
        <v>0</v>
      </c>
      <c r="J79" s="48">
        <v>5</v>
      </c>
      <c r="K79" s="49">
        <v>5</v>
      </c>
      <c r="L79" s="49">
        <v>5</v>
      </c>
      <c r="M79" s="50">
        <v>5</v>
      </c>
      <c r="N79" s="40">
        <f t="shared" si="15"/>
        <v>20</v>
      </c>
      <c r="O79" s="48">
        <v>0</v>
      </c>
      <c r="P79" s="49">
        <v>0</v>
      </c>
      <c r="Q79" s="49">
        <v>0</v>
      </c>
      <c r="R79" s="39">
        <v>0</v>
      </c>
      <c r="S79" s="40">
        <f t="shared" si="16"/>
        <v>0</v>
      </c>
      <c r="T79" s="45">
        <f t="shared" si="18"/>
        <v>20</v>
      </c>
      <c r="U79" s="152">
        <v>200</v>
      </c>
      <c r="V79" s="152">
        <v>200</v>
      </c>
      <c r="W79" s="152">
        <v>450</v>
      </c>
      <c r="X79" s="121">
        <f t="shared" si="22"/>
        <v>870</v>
      </c>
      <c r="Y79" s="103"/>
      <c r="Z79" s="102"/>
    </row>
    <row r="80" spans="1:26" s="1" customFormat="1" ht="37.5" customHeight="1" x14ac:dyDescent="0.25">
      <c r="A80" s="1" t="s">
        <v>550</v>
      </c>
      <c r="B80" s="32" t="s">
        <v>509</v>
      </c>
      <c r="C80" s="18" t="s">
        <v>498</v>
      </c>
      <c r="D80" s="47">
        <v>0</v>
      </c>
      <c r="E80" s="48">
        <v>0</v>
      </c>
      <c r="F80" s="49">
        <v>0</v>
      </c>
      <c r="G80" s="49">
        <v>0</v>
      </c>
      <c r="H80" s="50">
        <v>5</v>
      </c>
      <c r="I80" s="40">
        <f t="shared" si="14"/>
        <v>5</v>
      </c>
      <c r="J80" s="48">
        <v>5</v>
      </c>
      <c r="K80" s="49">
        <v>5</v>
      </c>
      <c r="L80" s="49">
        <v>5</v>
      </c>
      <c r="M80" s="50">
        <v>5</v>
      </c>
      <c r="N80" s="40">
        <f t="shared" si="15"/>
        <v>20</v>
      </c>
      <c r="O80" s="48">
        <v>0</v>
      </c>
      <c r="P80" s="49">
        <v>0</v>
      </c>
      <c r="Q80" s="49">
        <v>0</v>
      </c>
      <c r="R80" s="39">
        <v>0</v>
      </c>
      <c r="S80" s="40">
        <f t="shared" si="16"/>
        <v>0</v>
      </c>
      <c r="T80" s="45">
        <f t="shared" si="18"/>
        <v>25</v>
      </c>
      <c r="U80" s="152">
        <v>10</v>
      </c>
      <c r="V80" s="152">
        <v>10</v>
      </c>
      <c r="W80" s="152">
        <v>10</v>
      </c>
      <c r="X80" s="121">
        <f t="shared" si="22"/>
        <v>55</v>
      </c>
      <c r="Y80" s="103"/>
      <c r="Z80" s="102"/>
    </row>
    <row r="81" spans="1:37" s="1" customFormat="1" ht="37.5" customHeight="1" x14ac:dyDescent="0.25">
      <c r="A81" s="1" t="s">
        <v>550</v>
      </c>
      <c r="B81" s="32" t="s">
        <v>510</v>
      </c>
      <c r="C81" s="18" t="s">
        <v>499</v>
      </c>
      <c r="D81" s="47">
        <v>0</v>
      </c>
      <c r="E81" s="48">
        <v>0</v>
      </c>
      <c r="F81" s="49">
        <v>0</v>
      </c>
      <c r="G81" s="49">
        <v>0</v>
      </c>
      <c r="H81" s="50">
        <v>5</v>
      </c>
      <c r="I81" s="40">
        <f t="shared" si="14"/>
        <v>5</v>
      </c>
      <c r="J81" s="48">
        <v>10</v>
      </c>
      <c r="K81" s="49">
        <v>0</v>
      </c>
      <c r="L81" s="49">
        <v>0</v>
      </c>
      <c r="M81" s="50">
        <v>0</v>
      </c>
      <c r="N81" s="40">
        <f t="shared" si="15"/>
        <v>10</v>
      </c>
      <c r="O81" s="48">
        <v>0</v>
      </c>
      <c r="P81" s="49">
        <v>0</v>
      </c>
      <c r="Q81" s="49">
        <v>0</v>
      </c>
      <c r="R81" s="39">
        <v>0</v>
      </c>
      <c r="S81" s="40">
        <f t="shared" si="16"/>
        <v>0</v>
      </c>
      <c r="T81" s="45">
        <f t="shared" si="18"/>
        <v>15</v>
      </c>
      <c r="U81" s="152">
        <v>0</v>
      </c>
      <c r="V81" s="152">
        <v>0</v>
      </c>
      <c r="W81" s="152">
        <v>0</v>
      </c>
      <c r="X81" s="121">
        <f t="shared" si="22"/>
        <v>15</v>
      </c>
      <c r="Y81" s="103"/>
      <c r="Z81" s="102"/>
    </row>
    <row r="82" spans="1:37" s="1" customFormat="1" ht="26.1" customHeight="1" x14ac:dyDescent="0.25">
      <c r="B82" s="32"/>
      <c r="C82" s="25" t="s">
        <v>87</v>
      </c>
      <c r="D82" s="77">
        <f>+SUM(D29:D81)</f>
        <v>696.36300999999992</v>
      </c>
      <c r="E82" s="73">
        <f>+SUM(E29:E81)</f>
        <v>37.370000000000005</v>
      </c>
      <c r="F82" s="71">
        <f>+SUM(F29:F81)</f>
        <v>209.98999999999998</v>
      </c>
      <c r="G82" s="71">
        <f>+SUM(G29:G81)</f>
        <v>247.27</v>
      </c>
      <c r="H82" s="74">
        <f>+SUM(H29:H81)</f>
        <v>425.65000000000003</v>
      </c>
      <c r="I82" s="40">
        <f t="shared" si="14"/>
        <v>920.28</v>
      </c>
      <c r="J82" s="73">
        <f>+SUM(J29:J81)</f>
        <v>220</v>
      </c>
      <c r="K82" s="71">
        <f>+SUM(K29:K81)</f>
        <v>320</v>
      </c>
      <c r="L82" s="71">
        <f>+SUM(L29:L81)</f>
        <v>403.25</v>
      </c>
      <c r="M82" s="74">
        <f>+SUM(M29:M81)</f>
        <v>354.28</v>
      </c>
      <c r="N82" s="40">
        <f t="shared" si="15"/>
        <v>1297.53</v>
      </c>
      <c r="O82" s="73">
        <f>+SUM(O29:O81)</f>
        <v>200</v>
      </c>
      <c r="P82" s="71">
        <f>+SUM(P29:P81)</f>
        <v>230</v>
      </c>
      <c r="Q82" s="71">
        <f>+SUM(Q29:Q81)</f>
        <v>220</v>
      </c>
      <c r="R82" s="74">
        <f>+SUM(R29:R81)</f>
        <v>250</v>
      </c>
      <c r="S82" s="40">
        <f t="shared" si="16"/>
        <v>900</v>
      </c>
      <c r="T82" s="45">
        <f t="shared" si="18"/>
        <v>3117.81</v>
      </c>
      <c r="U82" s="154">
        <f>+SUM(U29:U81)</f>
        <v>710</v>
      </c>
      <c r="V82" s="154">
        <f>+SUM(V29:V81)</f>
        <v>710</v>
      </c>
      <c r="W82" s="154">
        <f>+SUM(W29:W81)</f>
        <v>1136.4000000000001</v>
      </c>
      <c r="X82" s="121">
        <f t="shared" si="22"/>
        <v>5674.2099999999991</v>
      </c>
      <c r="Y82" s="105"/>
      <c r="Z82" s="105"/>
    </row>
    <row r="83" spans="1:37" s="16" customFormat="1" ht="26.1" customHeight="1" x14ac:dyDescent="0.25">
      <c r="B83" s="33" t="s">
        <v>88</v>
      </c>
      <c r="C83" s="25" t="s">
        <v>89</v>
      </c>
      <c r="D83" s="77">
        <f>+SUM(D84:D143)</f>
        <v>749.94800000000009</v>
      </c>
      <c r="E83" s="73">
        <f t="shared" ref="E83:H83" si="24">+SUM(E84:E143)</f>
        <v>79.304000000000002</v>
      </c>
      <c r="F83" s="71">
        <f t="shared" si="24"/>
        <v>111.88</v>
      </c>
      <c r="G83" s="71">
        <f t="shared" si="24"/>
        <v>635.03</v>
      </c>
      <c r="H83" s="74">
        <f t="shared" si="24"/>
        <v>932.85</v>
      </c>
      <c r="I83" s="40">
        <f t="shared" ref="I83" si="25">+SUM(E83:H83)</f>
        <v>1759.0639999999999</v>
      </c>
      <c r="J83" s="73">
        <f t="shared" ref="J83:M83" si="26">+SUM(J84:J143)</f>
        <v>345.21000000000004</v>
      </c>
      <c r="K83" s="71">
        <f t="shared" si="26"/>
        <v>498.75</v>
      </c>
      <c r="L83" s="71">
        <f t="shared" si="26"/>
        <v>530.32999999999993</v>
      </c>
      <c r="M83" s="74">
        <f t="shared" si="26"/>
        <v>512.08999999999992</v>
      </c>
      <c r="N83" s="40">
        <f t="shared" ref="N83" si="27">+SUM(J83:M83)</f>
        <v>1886.3799999999999</v>
      </c>
      <c r="O83" s="73">
        <f t="shared" ref="O83:R83" si="28">+SUM(O84:O143)</f>
        <v>550</v>
      </c>
      <c r="P83" s="71">
        <f t="shared" si="28"/>
        <v>635</v>
      </c>
      <c r="Q83" s="71">
        <f t="shared" si="28"/>
        <v>655</v>
      </c>
      <c r="R83" s="78">
        <f t="shared" si="28"/>
        <v>668.97</v>
      </c>
      <c r="S83" s="40">
        <f t="shared" ref="S83:S148" si="29">+SUM(O83:R83)</f>
        <v>2508.9700000000003</v>
      </c>
      <c r="T83" s="45">
        <f t="shared" si="18"/>
        <v>6154.4139999999998</v>
      </c>
      <c r="U83" s="154">
        <f>+SUM(U84:U143)</f>
        <v>6125.6</v>
      </c>
      <c r="V83" s="154">
        <f>+SUM(V84:V143)</f>
        <v>5227.95</v>
      </c>
      <c r="W83" s="154">
        <f>+SUM(W84:W143)</f>
        <v>5140.53</v>
      </c>
      <c r="X83" s="121">
        <f t="shared" si="22"/>
        <v>22648.493999999999</v>
      </c>
      <c r="Y83" s="107"/>
      <c r="Z83" s="107"/>
    </row>
    <row r="84" spans="1:37" s="1" customFormat="1" ht="26.1" customHeight="1" x14ac:dyDescent="0.25">
      <c r="A84" s="1" t="s">
        <v>547</v>
      </c>
      <c r="B84" s="32" t="s">
        <v>90</v>
      </c>
      <c r="C84" s="18" t="s">
        <v>415</v>
      </c>
      <c r="D84" s="47">
        <v>6.5</v>
      </c>
      <c r="E84" s="48">
        <v>0</v>
      </c>
      <c r="F84" s="49">
        <v>32.880000000000003</v>
      </c>
      <c r="G84" s="49">
        <v>124.53</v>
      </c>
      <c r="H84" s="50">
        <v>0</v>
      </c>
      <c r="I84" s="40">
        <f t="shared" ref="I84:I121" si="30">+SUM(E84:H84)</f>
        <v>157.41</v>
      </c>
      <c r="J84" s="48">
        <v>0</v>
      </c>
      <c r="K84" s="49">
        <v>0</v>
      </c>
      <c r="L84" s="49">
        <v>0</v>
      </c>
      <c r="M84" s="50">
        <v>0</v>
      </c>
      <c r="N84" s="40">
        <f t="shared" ref="N84:N121" si="31">+SUM(J84:M84)</f>
        <v>0</v>
      </c>
      <c r="O84" s="48">
        <v>0</v>
      </c>
      <c r="P84" s="49">
        <v>0</v>
      </c>
      <c r="Q84" s="49">
        <v>0</v>
      </c>
      <c r="R84" s="39">
        <v>0</v>
      </c>
      <c r="S84" s="40">
        <f t="shared" si="29"/>
        <v>0</v>
      </c>
      <c r="T84" s="45">
        <f t="shared" si="18"/>
        <v>157.41</v>
      </c>
      <c r="U84" s="154">
        <v>0</v>
      </c>
      <c r="V84" s="154">
        <v>0</v>
      </c>
      <c r="W84" s="154">
        <v>0</v>
      </c>
      <c r="X84" s="121">
        <f t="shared" si="22"/>
        <v>157.41</v>
      </c>
      <c r="Y84" s="106"/>
      <c r="Z84" s="102"/>
    </row>
    <row r="85" spans="1:37" s="1" customFormat="1" ht="26.1" customHeight="1" x14ac:dyDescent="0.25">
      <c r="A85" s="1" t="s">
        <v>547</v>
      </c>
      <c r="B85" s="32" t="s">
        <v>91</v>
      </c>
      <c r="C85" s="18" t="s">
        <v>307</v>
      </c>
      <c r="D85" s="47">
        <v>0</v>
      </c>
      <c r="E85" s="48">
        <v>0</v>
      </c>
      <c r="F85" s="49">
        <v>0</v>
      </c>
      <c r="G85" s="49">
        <v>0</v>
      </c>
      <c r="H85" s="50">
        <v>0</v>
      </c>
      <c r="I85" s="40">
        <f t="shared" si="30"/>
        <v>0</v>
      </c>
      <c r="J85" s="48">
        <v>0</v>
      </c>
      <c r="K85" s="49">
        <v>0</v>
      </c>
      <c r="L85" s="49">
        <v>0</v>
      </c>
      <c r="M85" s="50">
        <v>0</v>
      </c>
      <c r="N85" s="40">
        <f t="shared" si="31"/>
        <v>0</v>
      </c>
      <c r="O85" s="48">
        <v>10</v>
      </c>
      <c r="P85" s="49">
        <v>30</v>
      </c>
      <c r="Q85" s="49">
        <v>30</v>
      </c>
      <c r="R85" s="39">
        <v>30</v>
      </c>
      <c r="S85" s="40">
        <f t="shared" si="29"/>
        <v>100</v>
      </c>
      <c r="T85" s="45">
        <f t="shared" si="18"/>
        <v>100</v>
      </c>
      <c r="U85" s="154">
        <v>100</v>
      </c>
      <c r="V85" s="154">
        <v>200</v>
      </c>
      <c r="W85" s="154">
        <v>132.16999999999999</v>
      </c>
      <c r="X85" s="121">
        <f t="shared" si="22"/>
        <v>532.16999999999996</v>
      </c>
      <c r="Y85" s="106"/>
      <c r="Z85" s="102"/>
    </row>
    <row r="86" spans="1:37" s="1" customFormat="1" ht="26.1" customHeight="1" x14ac:dyDescent="0.25">
      <c r="A86" s="1" t="s">
        <v>540</v>
      </c>
      <c r="B86" s="32" t="s">
        <v>92</v>
      </c>
      <c r="C86" s="18" t="s">
        <v>93</v>
      </c>
      <c r="D86" s="47">
        <v>212.94000000000003</v>
      </c>
      <c r="E86" s="48">
        <v>4.4800000000000004</v>
      </c>
      <c r="F86" s="49">
        <v>0</v>
      </c>
      <c r="G86" s="49">
        <v>0</v>
      </c>
      <c r="H86" s="50">
        <v>0</v>
      </c>
      <c r="I86" s="40">
        <f t="shared" si="30"/>
        <v>4.4800000000000004</v>
      </c>
      <c r="J86" s="48">
        <v>0</v>
      </c>
      <c r="K86" s="49">
        <v>0</v>
      </c>
      <c r="L86" s="49">
        <v>0</v>
      </c>
      <c r="M86" s="50">
        <v>0</v>
      </c>
      <c r="N86" s="40">
        <f t="shared" si="31"/>
        <v>0</v>
      </c>
      <c r="O86" s="48">
        <v>0</v>
      </c>
      <c r="P86" s="49">
        <v>0</v>
      </c>
      <c r="Q86" s="49">
        <v>0</v>
      </c>
      <c r="R86" s="39">
        <v>0</v>
      </c>
      <c r="S86" s="40">
        <f t="shared" si="29"/>
        <v>0</v>
      </c>
      <c r="T86" s="45">
        <f t="shared" si="18"/>
        <v>4.4800000000000004</v>
      </c>
      <c r="U86" s="154">
        <v>0</v>
      </c>
      <c r="V86" s="154">
        <v>0</v>
      </c>
      <c r="W86" s="154">
        <v>0</v>
      </c>
      <c r="X86" s="121">
        <f t="shared" si="22"/>
        <v>4.4800000000000004</v>
      </c>
      <c r="Y86" s="106"/>
      <c r="Z86" s="102"/>
    </row>
    <row r="87" spans="1:37" s="1" customFormat="1" ht="51" customHeight="1" x14ac:dyDescent="0.25">
      <c r="A87" s="1" t="s">
        <v>529</v>
      </c>
      <c r="B87" s="32" t="s">
        <v>94</v>
      </c>
      <c r="C87" s="18" t="s">
        <v>366</v>
      </c>
      <c r="D87" s="47">
        <v>17.3</v>
      </c>
      <c r="E87" s="48">
        <v>0</v>
      </c>
      <c r="F87" s="49">
        <v>0</v>
      </c>
      <c r="G87" s="49">
        <v>0</v>
      </c>
      <c r="H87" s="50">
        <v>0</v>
      </c>
      <c r="I87" s="40">
        <f t="shared" si="30"/>
        <v>0</v>
      </c>
      <c r="J87" s="48">
        <v>0</v>
      </c>
      <c r="K87" s="49">
        <v>0</v>
      </c>
      <c r="L87" s="49">
        <v>0</v>
      </c>
      <c r="M87" s="50">
        <v>0</v>
      </c>
      <c r="N87" s="40">
        <f t="shared" si="31"/>
        <v>0</v>
      </c>
      <c r="O87" s="48">
        <v>0</v>
      </c>
      <c r="P87" s="49">
        <v>0</v>
      </c>
      <c r="Q87" s="49">
        <v>0</v>
      </c>
      <c r="R87" s="39">
        <v>0</v>
      </c>
      <c r="S87" s="40">
        <f t="shared" si="29"/>
        <v>0</v>
      </c>
      <c r="T87" s="45">
        <f t="shared" si="18"/>
        <v>0</v>
      </c>
      <c r="U87" s="154">
        <v>0</v>
      </c>
      <c r="V87" s="154">
        <v>0</v>
      </c>
      <c r="W87" s="154">
        <v>0</v>
      </c>
      <c r="X87" s="121">
        <f t="shared" si="22"/>
        <v>0</v>
      </c>
      <c r="Y87" s="106"/>
      <c r="Z87" s="102"/>
    </row>
    <row r="88" spans="1:37" s="1" customFormat="1" ht="40.35" customHeight="1" x14ac:dyDescent="0.25">
      <c r="A88" s="1" t="s">
        <v>529</v>
      </c>
      <c r="B88" s="32" t="s">
        <v>95</v>
      </c>
      <c r="C88" s="18" t="s">
        <v>399</v>
      </c>
      <c r="D88" s="47">
        <v>0</v>
      </c>
      <c r="E88" s="48">
        <v>0</v>
      </c>
      <c r="F88" s="49">
        <v>0</v>
      </c>
      <c r="G88" s="49">
        <v>100</v>
      </c>
      <c r="H88" s="50">
        <v>54.5</v>
      </c>
      <c r="I88" s="40">
        <f t="shared" si="30"/>
        <v>154.5</v>
      </c>
      <c r="J88" s="48">
        <v>0</v>
      </c>
      <c r="K88" s="49">
        <v>0</v>
      </c>
      <c r="L88" s="49">
        <v>0</v>
      </c>
      <c r="M88" s="50">
        <v>0</v>
      </c>
      <c r="N88" s="40">
        <f t="shared" si="31"/>
        <v>0</v>
      </c>
      <c r="O88" s="48">
        <v>0</v>
      </c>
      <c r="P88" s="49">
        <v>0</v>
      </c>
      <c r="Q88" s="49">
        <v>0</v>
      </c>
      <c r="R88" s="39">
        <v>0</v>
      </c>
      <c r="S88" s="40">
        <f t="shared" si="29"/>
        <v>0</v>
      </c>
      <c r="T88" s="45">
        <f t="shared" si="18"/>
        <v>154.5</v>
      </c>
      <c r="U88" s="154">
        <v>0</v>
      </c>
      <c r="V88" s="154">
        <v>0</v>
      </c>
      <c r="W88" s="154">
        <v>0</v>
      </c>
      <c r="X88" s="121">
        <f t="shared" si="22"/>
        <v>154.5</v>
      </c>
      <c r="Y88" s="106"/>
      <c r="Z88" s="102"/>
    </row>
    <row r="89" spans="1:37" s="1" customFormat="1" ht="26.1" customHeight="1" x14ac:dyDescent="0.25">
      <c r="A89" s="1" t="s">
        <v>529</v>
      </c>
      <c r="B89" s="32" t="s">
        <v>96</v>
      </c>
      <c r="C89" s="18" t="s">
        <v>308</v>
      </c>
      <c r="D89" s="47">
        <v>152.9</v>
      </c>
      <c r="E89" s="48">
        <v>0</v>
      </c>
      <c r="F89" s="49">
        <v>0</v>
      </c>
      <c r="G89" s="49">
        <v>0</v>
      </c>
      <c r="H89" s="50">
        <v>0</v>
      </c>
      <c r="I89" s="40">
        <f t="shared" si="30"/>
        <v>0</v>
      </c>
      <c r="J89" s="48">
        <v>0</v>
      </c>
      <c r="K89" s="49">
        <v>0</v>
      </c>
      <c r="L89" s="49">
        <v>0</v>
      </c>
      <c r="M89" s="50">
        <v>0</v>
      </c>
      <c r="N89" s="40">
        <f t="shared" si="31"/>
        <v>0</v>
      </c>
      <c r="O89" s="48">
        <v>0</v>
      </c>
      <c r="P89" s="49">
        <v>0</v>
      </c>
      <c r="Q89" s="49">
        <v>0</v>
      </c>
      <c r="R89" s="39">
        <v>0</v>
      </c>
      <c r="S89" s="40">
        <f t="shared" si="29"/>
        <v>0</v>
      </c>
      <c r="T89" s="45">
        <f t="shared" si="18"/>
        <v>0</v>
      </c>
      <c r="U89" s="154">
        <v>0</v>
      </c>
      <c r="V89" s="154">
        <v>0</v>
      </c>
      <c r="W89" s="154">
        <v>0</v>
      </c>
      <c r="X89" s="121">
        <f t="shared" si="22"/>
        <v>0</v>
      </c>
      <c r="Y89" s="106"/>
      <c r="Z89" s="102"/>
    </row>
    <row r="90" spans="1:37" s="1" customFormat="1" ht="51.95" customHeight="1" x14ac:dyDescent="0.25">
      <c r="A90" s="1" t="s">
        <v>529</v>
      </c>
      <c r="B90" s="32" t="s">
        <v>98</v>
      </c>
      <c r="C90" s="18" t="s">
        <v>367</v>
      </c>
      <c r="D90" s="47">
        <v>0</v>
      </c>
      <c r="E90" s="48">
        <v>0</v>
      </c>
      <c r="F90" s="49">
        <v>0</v>
      </c>
      <c r="G90" s="49">
        <v>0</v>
      </c>
      <c r="H90" s="50">
        <v>2.82</v>
      </c>
      <c r="I90" s="40">
        <f t="shared" si="30"/>
        <v>2.82</v>
      </c>
      <c r="J90" s="48">
        <v>10</v>
      </c>
      <c r="K90" s="49">
        <v>10</v>
      </c>
      <c r="L90" s="49">
        <v>10</v>
      </c>
      <c r="M90" s="50">
        <v>20</v>
      </c>
      <c r="N90" s="40">
        <f t="shared" si="31"/>
        <v>50</v>
      </c>
      <c r="O90" s="48">
        <v>50</v>
      </c>
      <c r="P90" s="49">
        <v>50</v>
      </c>
      <c r="Q90" s="49">
        <v>50</v>
      </c>
      <c r="R90" s="39">
        <v>61.27</v>
      </c>
      <c r="S90" s="40">
        <f t="shared" si="29"/>
        <v>211.27</v>
      </c>
      <c r="T90" s="45">
        <f t="shared" si="18"/>
        <v>264.09000000000003</v>
      </c>
      <c r="U90" s="154">
        <v>200</v>
      </c>
      <c r="V90" s="154">
        <v>227.95</v>
      </c>
      <c r="W90" s="154">
        <v>0</v>
      </c>
      <c r="X90" s="121">
        <f t="shared" si="22"/>
        <v>692.04</v>
      </c>
      <c r="Y90" s="106"/>
      <c r="Z90" s="106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</row>
    <row r="91" spans="1:37" s="1" customFormat="1" ht="26.1" customHeight="1" x14ac:dyDescent="0.25">
      <c r="A91" s="1" t="s">
        <v>529</v>
      </c>
      <c r="B91" s="32" t="s">
        <v>99</v>
      </c>
      <c r="C91" s="18" t="s">
        <v>368</v>
      </c>
      <c r="D91" s="47">
        <v>4.03</v>
      </c>
      <c r="E91" s="48">
        <v>0</v>
      </c>
      <c r="F91" s="49">
        <v>0</v>
      </c>
      <c r="G91" s="49">
        <v>0</v>
      </c>
      <c r="H91" s="50">
        <v>0</v>
      </c>
      <c r="I91" s="40">
        <f t="shared" si="30"/>
        <v>0</v>
      </c>
      <c r="J91" s="48">
        <v>0</v>
      </c>
      <c r="K91" s="49">
        <v>0</v>
      </c>
      <c r="L91" s="49">
        <v>0</v>
      </c>
      <c r="M91" s="50">
        <v>0</v>
      </c>
      <c r="N91" s="40">
        <f t="shared" si="31"/>
        <v>0</v>
      </c>
      <c r="O91" s="48">
        <v>0</v>
      </c>
      <c r="P91" s="49">
        <v>0</v>
      </c>
      <c r="Q91" s="49">
        <v>0</v>
      </c>
      <c r="R91" s="39">
        <v>0</v>
      </c>
      <c r="S91" s="40">
        <f t="shared" si="29"/>
        <v>0</v>
      </c>
      <c r="T91" s="45">
        <f t="shared" si="18"/>
        <v>0</v>
      </c>
      <c r="U91" s="154">
        <v>0</v>
      </c>
      <c r="V91" s="154">
        <v>0</v>
      </c>
      <c r="W91" s="154">
        <v>0</v>
      </c>
      <c r="X91" s="121">
        <f t="shared" si="22"/>
        <v>0</v>
      </c>
      <c r="Y91" s="106"/>
      <c r="Z91" s="102"/>
    </row>
    <row r="92" spans="1:37" s="1" customFormat="1" ht="39.950000000000003" customHeight="1" x14ac:dyDescent="0.25">
      <c r="A92" s="1" t="s">
        <v>538</v>
      </c>
      <c r="B92" s="32" t="s">
        <v>100</v>
      </c>
      <c r="C92" s="18" t="s">
        <v>441</v>
      </c>
      <c r="D92" s="47">
        <v>0</v>
      </c>
      <c r="E92" s="48">
        <v>0</v>
      </c>
      <c r="F92" s="49">
        <v>0</v>
      </c>
      <c r="G92" s="49">
        <v>0</v>
      </c>
      <c r="H92" s="50">
        <v>40.96</v>
      </c>
      <c r="I92" s="40">
        <f t="shared" si="30"/>
        <v>40.96</v>
      </c>
      <c r="J92" s="48">
        <v>0</v>
      </c>
      <c r="K92" s="49">
        <v>0</v>
      </c>
      <c r="L92" s="49">
        <v>0</v>
      </c>
      <c r="M92" s="50">
        <v>0</v>
      </c>
      <c r="N92" s="40">
        <f t="shared" si="31"/>
        <v>0</v>
      </c>
      <c r="O92" s="48">
        <v>0</v>
      </c>
      <c r="P92" s="49">
        <v>0</v>
      </c>
      <c r="Q92" s="49">
        <v>0</v>
      </c>
      <c r="R92" s="39">
        <v>0</v>
      </c>
      <c r="S92" s="40">
        <f t="shared" si="29"/>
        <v>0</v>
      </c>
      <c r="T92" s="45">
        <f t="shared" si="18"/>
        <v>40.96</v>
      </c>
      <c r="U92" s="154">
        <v>0</v>
      </c>
      <c r="V92" s="154">
        <v>0</v>
      </c>
      <c r="W92" s="154">
        <v>0</v>
      </c>
      <c r="X92" s="121">
        <f t="shared" si="22"/>
        <v>40.96</v>
      </c>
      <c r="Y92" s="106"/>
      <c r="Z92" s="102"/>
    </row>
    <row r="93" spans="1:37" s="1" customFormat="1" ht="26.1" customHeight="1" x14ac:dyDescent="0.25">
      <c r="A93" s="1" t="s">
        <v>538</v>
      </c>
      <c r="B93" s="32" t="s">
        <v>101</v>
      </c>
      <c r="C93" s="18" t="s">
        <v>386</v>
      </c>
      <c r="D93" s="47">
        <v>17.54</v>
      </c>
      <c r="E93" s="48">
        <v>0</v>
      </c>
      <c r="F93" s="49">
        <v>0</v>
      </c>
      <c r="G93" s="49">
        <v>0</v>
      </c>
      <c r="H93" s="50">
        <v>0</v>
      </c>
      <c r="I93" s="40">
        <f t="shared" si="30"/>
        <v>0</v>
      </c>
      <c r="J93" s="48">
        <v>0</v>
      </c>
      <c r="K93" s="49">
        <v>0</v>
      </c>
      <c r="L93" s="49">
        <v>5.33</v>
      </c>
      <c r="M93" s="50">
        <v>0</v>
      </c>
      <c r="N93" s="40">
        <f t="shared" si="31"/>
        <v>5.33</v>
      </c>
      <c r="O93" s="48">
        <v>0</v>
      </c>
      <c r="P93" s="49">
        <v>0</v>
      </c>
      <c r="Q93" s="49">
        <v>0</v>
      </c>
      <c r="R93" s="39">
        <v>0</v>
      </c>
      <c r="S93" s="40">
        <f t="shared" si="29"/>
        <v>0</v>
      </c>
      <c r="T93" s="45">
        <f t="shared" si="18"/>
        <v>5.33</v>
      </c>
      <c r="U93" s="154">
        <v>0</v>
      </c>
      <c r="V93" s="154">
        <v>0</v>
      </c>
      <c r="W93" s="154">
        <v>0</v>
      </c>
      <c r="X93" s="121">
        <f t="shared" si="22"/>
        <v>5.33</v>
      </c>
      <c r="Y93" s="106"/>
      <c r="Z93" s="102"/>
    </row>
    <row r="94" spans="1:37" s="1" customFormat="1" ht="53.65" customHeight="1" x14ac:dyDescent="0.25">
      <c r="A94" s="1" t="s">
        <v>546</v>
      </c>
      <c r="B94" s="32" t="s">
        <v>102</v>
      </c>
      <c r="C94" s="18" t="s">
        <v>476</v>
      </c>
      <c r="D94" s="47">
        <v>0</v>
      </c>
      <c r="E94" s="48">
        <v>0</v>
      </c>
      <c r="F94" s="49">
        <v>0</v>
      </c>
      <c r="G94" s="49">
        <v>0</v>
      </c>
      <c r="H94" s="50">
        <v>0</v>
      </c>
      <c r="I94" s="40">
        <f t="shared" si="30"/>
        <v>0</v>
      </c>
      <c r="J94" s="48">
        <v>3</v>
      </c>
      <c r="K94" s="49">
        <v>3.75</v>
      </c>
      <c r="L94" s="49">
        <v>0</v>
      </c>
      <c r="M94" s="50">
        <v>0</v>
      </c>
      <c r="N94" s="40">
        <f t="shared" si="31"/>
        <v>6.75</v>
      </c>
      <c r="O94" s="48">
        <v>0</v>
      </c>
      <c r="P94" s="49">
        <v>0</v>
      </c>
      <c r="Q94" s="49">
        <v>0</v>
      </c>
      <c r="R94" s="39">
        <v>0</v>
      </c>
      <c r="S94" s="40">
        <f t="shared" si="29"/>
        <v>0</v>
      </c>
      <c r="T94" s="45">
        <f t="shared" ref="T94:T156" si="32">+I94+N94+S94</f>
        <v>6.75</v>
      </c>
      <c r="U94" s="154">
        <v>500</v>
      </c>
      <c r="V94" s="154">
        <v>500</v>
      </c>
      <c r="W94" s="154">
        <v>614</v>
      </c>
      <c r="X94" s="121">
        <f t="shared" si="22"/>
        <v>1620.75</v>
      </c>
      <c r="Y94" s="106"/>
      <c r="Z94" s="102"/>
    </row>
    <row r="95" spans="1:37" s="1" customFormat="1" ht="51.4" customHeight="1" x14ac:dyDescent="0.25">
      <c r="A95" s="1" t="s">
        <v>547</v>
      </c>
      <c r="B95" s="32" t="s">
        <v>103</v>
      </c>
      <c r="C95" s="18" t="s">
        <v>442</v>
      </c>
      <c r="D95" s="47">
        <v>55.54</v>
      </c>
      <c r="E95" s="48">
        <v>0</v>
      </c>
      <c r="F95" s="49">
        <v>0</v>
      </c>
      <c r="G95" s="49">
        <v>0</v>
      </c>
      <c r="H95" s="50">
        <v>0</v>
      </c>
      <c r="I95" s="40">
        <f t="shared" si="30"/>
        <v>0</v>
      </c>
      <c r="J95" s="48">
        <v>0</v>
      </c>
      <c r="K95" s="49">
        <v>0</v>
      </c>
      <c r="L95" s="49">
        <v>0</v>
      </c>
      <c r="M95" s="50">
        <v>0</v>
      </c>
      <c r="N95" s="40">
        <f t="shared" si="31"/>
        <v>0</v>
      </c>
      <c r="O95" s="48">
        <v>0</v>
      </c>
      <c r="P95" s="49">
        <v>0</v>
      </c>
      <c r="Q95" s="49">
        <v>0</v>
      </c>
      <c r="R95" s="39">
        <v>0</v>
      </c>
      <c r="S95" s="40">
        <f t="shared" si="29"/>
        <v>0</v>
      </c>
      <c r="T95" s="45">
        <f t="shared" si="32"/>
        <v>0</v>
      </c>
      <c r="U95" s="154">
        <v>0</v>
      </c>
      <c r="V95" s="154">
        <v>0</v>
      </c>
      <c r="W95" s="154">
        <v>0</v>
      </c>
      <c r="X95" s="121">
        <f t="shared" si="22"/>
        <v>0</v>
      </c>
      <c r="Y95" s="106"/>
      <c r="Z95" s="102"/>
    </row>
    <row r="96" spans="1:37" s="1" customFormat="1" ht="26.1" customHeight="1" x14ac:dyDescent="0.25">
      <c r="A96" s="1" t="s">
        <v>538</v>
      </c>
      <c r="B96" s="32" t="s">
        <v>104</v>
      </c>
      <c r="C96" s="18" t="s">
        <v>329</v>
      </c>
      <c r="D96" s="47">
        <v>0</v>
      </c>
      <c r="E96" s="48">
        <v>0</v>
      </c>
      <c r="F96" s="49">
        <v>0</v>
      </c>
      <c r="G96" s="49">
        <v>0</v>
      </c>
      <c r="H96" s="50">
        <v>147.32</v>
      </c>
      <c r="I96" s="40">
        <f t="shared" si="30"/>
        <v>147.32</v>
      </c>
      <c r="J96" s="48">
        <v>0</v>
      </c>
      <c r="K96" s="49">
        <v>0</v>
      </c>
      <c r="L96" s="49">
        <v>0</v>
      </c>
      <c r="M96" s="50">
        <v>0</v>
      </c>
      <c r="N96" s="40">
        <f t="shared" si="31"/>
        <v>0</v>
      </c>
      <c r="O96" s="48">
        <v>0</v>
      </c>
      <c r="P96" s="49">
        <v>0</v>
      </c>
      <c r="Q96" s="49">
        <v>0</v>
      </c>
      <c r="R96" s="39">
        <v>0</v>
      </c>
      <c r="S96" s="40">
        <f t="shared" si="29"/>
        <v>0</v>
      </c>
      <c r="T96" s="45">
        <f t="shared" si="32"/>
        <v>147.32</v>
      </c>
      <c r="U96" s="154">
        <v>0</v>
      </c>
      <c r="V96" s="154">
        <v>0</v>
      </c>
      <c r="W96" s="154">
        <v>0</v>
      </c>
      <c r="X96" s="121">
        <f t="shared" si="22"/>
        <v>147.32</v>
      </c>
      <c r="Y96" s="106"/>
      <c r="Z96" s="102"/>
    </row>
    <row r="97" spans="1:26" s="1" customFormat="1" ht="26.1" customHeight="1" x14ac:dyDescent="0.25">
      <c r="A97" s="1" t="s">
        <v>538</v>
      </c>
      <c r="B97" s="32" t="s">
        <v>105</v>
      </c>
      <c r="C97" s="18" t="s">
        <v>369</v>
      </c>
      <c r="D97" s="47">
        <v>0</v>
      </c>
      <c r="E97" s="48">
        <v>0</v>
      </c>
      <c r="F97" s="49">
        <v>0</v>
      </c>
      <c r="G97" s="49">
        <v>0</v>
      </c>
      <c r="H97" s="50">
        <v>0</v>
      </c>
      <c r="I97" s="40">
        <f t="shared" si="30"/>
        <v>0</v>
      </c>
      <c r="J97" s="48">
        <v>5</v>
      </c>
      <c r="K97" s="49">
        <v>5</v>
      </c>
      <c r="L97" s="49">
        <v>5</v>
      </c>
      <c r="M97" s="50">
        <v>5</v>
      </c>
      <c r="N97" s="40">
        <f t="shared" si="31"/>
        <v>20</v>
      </c>
      <c r="O97" s="48">
        <v>25</v>
      </c>
      <c r="P97" s="49">
        <v>25</v>
      </c>
      <c r="Q97" s="49">
        <v>25</v>
      </c>
      <c r="R97" s="39">
        <v>25</v>
      </c>
      <c r="S97" s="40">
        <f t="shared" si="29"/>
        <v>100</v>
      </c>
      <c r="T97" s="45">
        <f t="shared" si="32"/>
        <v>120</v>
      </c>
      <c r="U97" s="154">
        <v>180</v>
      </c>
      <c r="V97" s="154">
        <v>0</v>
      </c>
      <c r="W97" s="154">
        <v>0</v>
      </c>
      <c r="X97" s="121">
        <f t="shared" si="22"/>
        <v>300</v>
      </c>
      <c r="Y97" s="106"/>
      <c r="Z97" s="102"/>
    </row>
    <row r="98" spans="1:26" s="1" customFormat="1" ht="26.1" customHeight="1" x14ac:dyDescent="0.25">
      <c r="A98" s="1" t="s">
        <v>538</v>
      </c>
      <c r="B98" s="32" t="s">
        <v>106</v>
      </c>
      <c r="C98" s="18" t="s">
        <v>370</v>
      </c>
      <c r="D98" s="47">
        <v>30.98</v>
      </c>
      <c r="E98" s="48">
        <v>0</v>
      </c>
      <c r="F98" s="49">
        <v>0</v>
      </c>
      <c r="G98" s="49">
        <v>0</v>
      </c>
      <c r="H98" s="50">
        <v>0</v>
      </c>
      <c r="I98" s="40">
        <f t="shared" si="30"/>
        <v>0</v>
      </c>
      <c r="J98" s="48">
        <v>0</v>
      </c>
      <c r="K98" s="49">
        <v>0</v>
      </c>
      <c r="L98" s="49">
        <v>0</v>
      </c>
      <c r="M98" s="50">
        <v>0</v>
      </c>
      <c r="N98" s="40">
        <f t="shared" si="31"/>
        <v>0</v>
      </c>
      <c r="O98" s="48">
        <v>0</v>
      </c>
      <c r="P98" s="49">
        <v>0</v>
      </c>
      <c r="Q98" s="49">
        <v>0</v>
      </c>
      <c r="R98" s="39">
        <v>0</v>
      </c>
      <c r="S98" s="40">
        <f t="shared" si="29"/>
        <v>0</v>
      </c>
      <c r="T98" s="45">
        <f t="shared" si="32"/>
        <v>0</v>
      </c>
      <c r="U98" s="154">
        <v>0</v>
      </c>
      <c r="V98" s="154">
        <v>0</v>
      </c>
      <c r="W98" s="154">
        <v>0</v>
      </c>
      <c r="X98" s="121">
        <f t="shared" si="22"/>
        <v>0</v>
      </c>
      <c r="Y98" s="106"/>
      <c r="Z98" s="102"/>
    </row>
    <row r="99" spans="1:26" s="1" customFormat="1" ht="54" customHeight="1" x14ac:dyDescent="0.25">
      <c r="A99" s="1" t="s">
        <v>531</v>
      </c>
      <c r="B99" s="32" t="s">
        <v>107</v>
      </c>
      <c r="C99" s="18" t="s">
        <v>477</v>
      </c>
      <c r="D99" s="47">
        <v>9.2100000000000009</v>
      </c>
      <c r="E99" s="48">
        <v>0</v>
      </c>
      <c r="F99" s="49">
        <v>0</v>
      </c>
      <c r="G99" s="49">
        <v>0</v>
      </c>
      <c r="H99" s="50">
        <v>47.5</v>
      </c>
      <c r="I99" s="40">
        <f t="shared" si="30"/>
        <v>47.5</v>
      </c>
      <c r="J99" s="48">
        <v>50</v>
      </c>
      <c r="K99" s="49">
        <v>100</v>
      </c>
      <c r="L99" s="49">
        <v>100</v>
      </c>
      <c r="M99" s="50">
        <v>114.96</v>
      </c>
      <c r="N99" s="40">
        <f t="shared" si="31"/>
        <v>364.96</v>
      </c>
      <c r="O99" s="48">
        <v>0</v>
      </c>
      <c r="P99" s="49">
        <v>0</v>
      </c>
      <c r="Q99" s="49">
        <v>0</v>
      </c>
      <c r="R99" s="39">
        <v>0</v>
      </c>
      <c r="S99" s="40">
        <f t="shared" si="29"/>
        <v>0</v>
      </c>
      <c r="T99" s="45">
        <f t="shared" si="32"/>
        <v>412.46</v>
      </c>
      <c r="U99" s="154">
        <v>0</v>
      </c>
      <c r="V99" s="154">
        <v>0</v>
      </c>
      <c r="W99" s="154">
        <v>0</v>
      </c>
      <c r="X99" s="121">
        <f t="shared" si="22"/>
        <v>412.46</v>
      </c>
      <c r="Y99" s="106"/>
      <c r="Z99" s="102"/>
    </row>
    <row r="100" spans="1:26" s="1" customFormat="1" ht="39" customHeight="1" x14ac:dyDescent="0.25">
      <c r="A100" s="1" t="s">
        <v>531</v>
      </c>
      <c r="B100" s="32" t="s">
        <v>108</v>
      </c>
      <c r="C100" s="18" t="s">
        <v>109</v>
      </c>
      <c r="D100" s="47">
        <v>0</v>
      </c>
      <c r="E100" s="48">
        <v>0</v>
      </c>
      <c r="F100" s="49">
        <v>0</v>
      </c>
      <c r="G100" s="49">
        <v>0</v>
      </c>
      <c r="H100" s="50">
        <v>6.1</v>
      </c>
      <c r="I100" s="40">
        <f t="shared" si="30"/>
        <v>6.1</v>
      </c>
      <c r="J100" s="48">
        <v>10</v>
      </c>
      <c r="K100" s="49">
        <v>10</v>
      </c>
      <c r="L100" s="49">
        <v>10</v>
      </c>
      <c r="M100" s="50">
        <v>20</v>
      </c>
      <c r="N100" s="40">
        <f t="shared" si="31"/>
        <v>50</v>
      </c>
      <c r="O100" s="48">
        <v>20</v>
      </c>
      <c r="P100" s="49">
        <v>20</v>
      </c>
      <c r="Q100" s="49">
        <v>30</v>
      </c>
      <c r="R100" s="39">
        <v>49</v>
      </c>
      <c r="S100" s="40">
        <f t="shared" si="29"/>
        <v>119</v>
      </c>
      <c r="T100" s="45">
        <f t="shared" si="32"/>
        <v>175.1</v>
      </c>
      <c r="U100" s="154">
        <v>50</v>
      </c>
      <c r="V100" s="154">
        <v>0</v>
      </c>
      <c r="W100" s="154">
        <v>0</v>
      </c>
      <c r="X100" s="121">
        <f t="shared" si="22"/>
        <v>225.1</v>
      </c>
      <c r="Y100" s="106"/>
      <c r="Z100" s="102"/>
    </row>
    <row r="101" spans="1:26" s="1" customFormat="1" ht="26.1" customHeight="1" x14ac:dyDescent="0.25">
      <c r="A101" s="1" t="s">
        <v>543</v>
      </c>
      <c r="B101" s="32" t="s">
        <v>110</v>
      </c>
      <c r="C101" s="18" t="s">
        <v>371</v>
      </c>
      <c r="D101" s="47">
        <v>0</v>
      </c>
      <c r="E101" s="48">
        <v>0</v>
      </c>
      <c r="F101" s="49">
        <v>0</v>
      </c>
      <c r="G101" s="49">
        <v>35.799999999999997</v>
      </c>
      <c r="H101" s="50">
        <v>1</v>
      </c>
      <c r="I101" s="40">
        <f t="shared" si="30"/>
        <v>36.799999999999997</v>
      </c>
      <c r="J101" s="48">
        <v>0</v>
      </c>
      <c r="K101" s="49">
        <v>0</v>
      </c>
      <c r="L101" s="49">
        <v>0</v>
      </c>
      <c r="M101" s="50">
        <v>0</v>
      </c>
      <c r="N101" s="40">
        <f t="shared" si="31"/>
        <v>0</v>
      </c>
      <c r="O101" s="48">
        <v>0</v>
      </c>
      <c r="P101" s="49">
        <v>0</v>
      </c>
      <c r="Q101" s="49">
        <v>0</v>
      </c>
      <c r="R101" s="39">
        <v>0</v>
      </c>
      <c r="S101" s="40">
        <f t="shared" si="29"/>
        <v>0</v>
      </c>
      <c r="T101" s="45">
        <f t="shared" si="32"/>
        <v>36.799999999999997</v>
      </c>
      <c r="U101" s="154">
        <v>0</v>
      </c>
      <c r="V101" s="154">
        <v>0</v>
      </c>
      <c r="W101" s="154">
        <v>0</v>
      </c>
      <c r="X101" s="121">
        <f t="shared" si="22"/>
        <v>36.799999999999997</v>
      </c>
      <c r="Y101" s="106"/>
      <c r="Z101" s="102"/>
    </row>
    <row r="102" spans="1:26" s="1" customFormat="1" ht="26.1" customHeight="1" x14ac:dyDescent="0.25">
      <c r="A102" s="1" t="s">
        <v>543</v>
      </c>
      <c r="B102" s="32" t="s">
        <v>111</v>
      </c>
      <c r="C102" s="18" t="s">
        <v>416</v>
      </c>
      <c r="D102" s="47">
        <v>0</v>
      </c>
      <c r="E102" s="48">
        <v>0</v>
      </c>
      <c r="F102" s="49">
        <v>9</v>
      </c>
      <c r="G102" s="49">
        <v>30</v>
      </c>
      <c r="H102" s="50">
        <v>39.9</v>
      </c>
      <c r="I102" s="40">
        <f t="shared" si="30"/>
        <v>78.900000000000006</v>
      </c>
      <c r="J102" s="48">
        <v>0</v>
      </c>
      <c r="K102" s="49">
        <v>0</v>
      </c>
      <c r="L102" s="49">
        <v>0</v>
      </c>
      <c r="M102" s="50">
        <v>0</v>
      </c>
      <c r="N102" s="40">
        <f t="shared" si="31"/>
        <v>0</v>
      </c>
      <c r="O102" s="48">
        <v>0</v>
      </c>
      <c r="P102" s="49">
        <v>0</v>
      </c>
      <c r="Q102" s="49">
        <v>0</v>
      </c>
      <c r="R102" s="39">
        <v>0</v>
      </c>
      <c r="S102" s="40">
        <f t="shared" si="29"/>
        <v>0</v>
      </c>
      <c r="T102" s="45">
        <f t="shared" si="32"/>
        <v>78.900000000000006</v>
      </c>
      <c r="U102" s="154">
        <v>0</v>
      </c>
      <c r="V102" s="154">
        <v>0</v>
      </c>
      <c r="W102" s="154">
        <v>0</v>
      </c>
      <c r="X102" s="121">
        <f t="shared" si="22"/>
        <v>78.900000000000006</v>
      </c>
      <c r="Y102" s="106"/>
      <c r="Z102" s="102"/>
    </row>
    <row r="103" spans="1:26" s="1" customFormat="1" ht="51" customHeight="1" x14ac:dyDescent="0.25">
      <c r="A103" s="1" t="s">
        <v>543</v>
      </c>
      <c r="B103" s="32" t="s">
        <v>112</v>
      </c>
      <c r="C103" s="18" t="s">
        <v>372</v>
      </c>
      <c r="D103" s="47">
        <v>0</v>
      </c>
      <c r="E103" s="48">
        <v>0</v>
      </c>
      <c r="F103" s="49">
        <v>0</v>
      </c>
      <c r="G103" s="49">
        <v>0</v>
      </c>
      <c r="H103" s="50">
        <v>0</v>
      </c>
      <c r="I103" s="40">
        <f t="shared" si="30"/>
        <v>0</v>
      </c>
      <c r="J103" s="48">
        <v>5</v>
      </c>
      <c r="K103" s="49">
        <v>5</v>
      </c>
      <c r="L103" s="49">
        <v>5</v>
      </c>
      <c r="M103" s="50">
        <v>5</v>
      </c>
      <c r="N103" s="40">
        <f t="shared" si="31"/>
        <v>20</v>
      </c>
      <c r="O103" s="48">
        <v>40</v>
      </c>
      <c r="P103" s="49">
        <v>50</v>
      </c>
      <c r="Q103" s="49">
        <v>50</v>
      </c>
      <c r="R103" s="39">
        <v>53.2</v>
      </c>
      <c r="S103" s="40">
        <f t="shared" si="29"/>
        <v>193.2</v>
      </c>
      <c r="T103" s="45">
        <f t="shared" si="32"/>
        <v>213.2</v>
      </c>
      <c r="U103" s="154">
        <v>200</v>
      </c>
      <c r="V103" s="154">
        <v>200</v>
      </c>
      <c r="W103" s="154">
        <v>421.2</v>
      </c>
      <c r="X103" s="121">
        <f t="shared" si="22"/>
        <v>1034.4000000000001</v>
      </c>
      <c r="Y103" s="106"/>
      <c r="Z103" s="102"/>
    </row>
    <row r="104" spans="1:26" s="1" customFormat="1" ht="38.1" customHeight="1" x14ac:dyDescent="0.25">
      <c r="A104" s="1" t="s">
        <v>537</v>
      </c>
      <c r="B104" s="32" t="s">
        <v>113</v>
      </c>
      <c r="C104" s="18" t="s">
        <v>330</v>
      </c>
      <c r="D104" s="47">
        <v>0</v>
      </c>
      <c r="E104" s="48">
        <v>0</v>
      </c>
      <c r="F104" s="49">
        <v>0</v>
      </c>
      <c r="G104" s="49">
        <v>0</v>
      </c>
      <c r="H104" s="50">
        <v>2.5</v>
      </c>
      <c r="I104" s="40">
        <f t="shared" si="30"/>
        <v>2.5</v>
      </c>
      <c r="J104" s="48">
        <v>50</v>
      </c>
      <c r="K104" s="49">
        <v>50</v>
      </c>
      <c r="L104" s="49">
        <v>50</v>
      </c>
      <c r="M104" s="50">
        <v>49.73</v>
      </c>
      <c r="N104" s="40">
        <f t="shared" si="31"/>
        <v>199.73</v>
      </c>
      <c r="O104" s="48">
        <v>0</v>
      </c>
      <c r="P104" s="49">
        <v>0</v>
      </c>
      <c r="Q104" s="49">
        <v>0</v>
      </c>
      <c r="R104" s="39">
        <v>0</v>
      </c>
      <c r="S104" s="40">
        <f t="shared" si="29"/>
        <v>0</v>
      </c>
      <c r="T104" s="45">
        <f t="shared" si="32"/>
        <v>202.23</v>
      </c>
      <c r="U104" s="154">
        <v>0</v>
      </c>
      <c r="V104" s="154">
        <v>0</v>
      </c>
      <c r="W104" s="154">
        <v>0</v>
      </c>
      <c r="X104" s="121">
        <f t="shared" si="22"/>
        <v>202.23</v>
      </c>
      <c r="Y104" s="106"/>
      <c r="Z104" s="102"/>
    </row>
    <row r="105" spans="1:26" s="1" customFormat="1" ht="26.1" customHeight="1" x14ac:dyDescent="0.25">
      <c r="A105" s="1" t="s">
        <v>537</v>
      </c>
      <c r="B105" s="32" t="s">
        <v>114</v>
      </c>
      <c r="C105" s="18" t="s">
        <v>507</v>
      </c>
      <c r="D105" s="47">
        <v>0</v>
      </c>
      <c r="E105" s="48">
        <v>0</v>
      </c>
      <c r="F105" s="49">
        <v>0</v>
      </c>
      <c r="G105" s="49">
        <v>0</v>
      </c>
      <c r="H105" s="50">
        <v>7.58</v>
      </c>
      <c r="I105" s="40">
        <f t="shared" si="30"/>
        <v>7.58</v>
      </c>
      <c r="J105" s="48">
        <v>0</v>
      </c>
      <c r="K105" s="49">
        <v>0</v>
      </c>
      <c r="L105" s="49">
        <v>0</v>
      </c>
      <c r="M105" s="50">
        <v>0</v>
      </c>
      <c r="N105" s="40">
        <f t="shared" si="31"/>
        <v>0</v>
      </c>
      <c r="O105" s="48">
        <v>0</v>
      </c>
      <c r="P105" s="49">
        <v>0</v>
      </c>
      <c r="Q105" s="49">
        <v>0</v>
      </c>
      <c r="R105" s="39">
        <v>0</v>
      </c>
      <c r="S105" s="40">
        <f t="shared" si="29"/>
        <v>0</v>
      </c>
      <c r="T105" s="45">
        <f t="shared" si="32"/>
        <v>7.58</v>
      </c>
      <c r="U105" s="154">
        <v>400</v>
      </c>
      <c r="V105" s="154">
        <v>400</v>
      </c>
      <c r="W105" s="154">
        <v>414.5</v>
      </c>
      <c r="X105" s="121">
        <f t="shared" si="22"/>
        <v>1222.08</v>
      </c>
      <c r="Y105" s="108"/>
      <c r="Z105" s="102"/>
    </row>
    <row r="106" spans="1:26" s="1" customFormat="1" ht="26.1" customHeight="1" x14ac:dyDescent="0.25">
      <c r="A106" s="1" t="s">
        <v>544</v>
      </c>
      <c r="B106" s="32" t="s">
        <v>115</v>
      </c>
      <c r="C106" s="18" t="s">
        <v>417</v>
      </c>
      <c r="D106" s="47">
        <v>0</v>
      </c>
      <c r="E106" s="48">
        <v>0</v>
      </c>
      <c r="F106" s="49">
        <v>0</v>
      </c>
      <c r="G106" s="49">
        <v>0</v>
      </c>
      <c r="H106" s="50">
        <v>14.45</v>
      </c>
      <c r="I106" s="40">
        <f t="shared" si="30"/>
        <v>14.45</v>
      </c>
      <c r="J106" s="48">
        <v>0</v>
      </c>
      <c r="K106" s="49">
        <v>0</v>
      </c>
      <c r="L106" s="49">
        <v>0</v>
      </c>
      <c r="M106" s="50">
        <v>0</v>
      </c>
      <c r="N106" s="40">
        <f t="shared" si="31"/>
        <v>0</v>
      </c>
      <c r="O106" s="48">
        <v>0</v>
      </c>
      <c r="P106" s="49">
        <v>0</v>
      </c>
      <c r="Q106" s="49">
        <v>0</v>
      </c>
      <c r="R106" s="39">
        <v>0</v>
      </c>
      <c r="S106" s="40">
        <f t="shared" si="29"/>
        <v>0</v>
      </c>
      <c r="T106" s="45">
        <f t="shared" si="32"/>
        <v>14.45</v>
      </c>
      <c r="U106" s="154">
        <v>270</v>
      </c>
      <c r="V106" s="154">
        <v>270</v>
      </c>
      <c r="W106" s="154">
        <v>272</v>
      </c>
      <c r="X106" s="121">
        <f t="shared" si="22"/>
        <v>826.45</v>
      </c>
      <c r="Y106" s="106"/>
      <c r="Z106" s="102"/>
    </row>
    <row r="107" spans="1:26" s="1" customFormat="1" ht="26.1" customHeight="1" x14ac:dyDescent="0.25">
      <c r="A107" s="1" t="s">
        <v>544</v>
      </c>
      <c r="B107" s="32" t="s">
        <v>116</v>
      </c>
      <c r="C107" s="18" t="s">
        <v>400</v>
      </c>
      <c r="D107" s="47">
        <v>0</v>
      </c>
      <c r="E107" s="48">
        <v>0</v>
      </c>
      <c r="F107" s="49">
        <v>0</v>
      </c>
      <c r="G107" s="49">
        <v>0</v>
      </c>
      <c r="H107" s="50">
        <v>0</v>
      </c>
      <c r="I107" s="40">
        <f t="shared" si="30"/>
        <v>0</v>
      </c>
      <c r="J107" s="48">
        <v>5</v>
      </c>
      <c r="K107" s="49">
        <v>5</v>
      </c>
      <c r="L107" s="49">
        <v>5</v>
      </c>
      <c r="M107" s="50">
        <v>5</v>
      </c>
      <c r="N107" s="40">
        <f t="shared" si="31"/>
        <v>20</v>
      </c>
      <c r="O107" s="48">
        <v>0</v>
      </c>
      <c r="P107" s="49">
        <v>50</v>
      </c>
      <c r="Q107" s="49">
        <v>50</v>
      </c>
      <c r="R107" s="39">
        <v>52.5</v>
      </c>
      <c r="S107" s="40">
        <f t="shared" si="29"/>
        <v>152.5</v>
      </c>
      <c r="T107" s="45">
        <f t="shared" si="32"/>
        <v>172.5</v>
      </c>
      <c r="U107" s="154">
        <v>0</v>
      </c>
      <c r="V107" s="154">
        <v>0</v>
      </c>
      <c r="W107" s="154">
        <v>0</v>
      </c>
      <c r="X107" s="121">
        <f t="shared" si="22"/>
        <v>172.5</v>
      </c>
      <c r="Y107" s="106"/>
      <c r="Z107" s="102"/>
    </row>
    <row r="108" spans="1:26" s="1" customFormat="1" ht="26.1" customHeight="1" x14ac:dyDescent="0.25">
      <c r="A108" s="1" t="s">
        <v>544</v>
      </c>
      <c r="B108" s="32" t="s">
        <v>117</v>
      </c>
      <c r="C108" s="18" t="s">
        <v>374</v>
      </c>
      <c r="D108" s="47">
        <v>0</v>
      </c>
      <c r="E108" s="48">
        <v>0</v>
      </c>
      <c r="F108" s="49">
        <v>0</v>
      </c>
      <c r="G108" s="49">
        <v>0</v>
      </c>
      <c r="H108" s="50">
        <v>0</v>
      </c>
      <c r="I108" s="40">
        <f t="shared" si="30"/>
        <v>0</v>
      </c>
      <c r="J108" s="48">
        <v>5</v>
      </c>
      <c r="K108" s="49">
        <v>5</v>
      </c>
      <c r="L108" s="49">
        <v>5</v>
      </c>
      <c r="M108" s="50">
        <v>5</v>
      </c>
      <c r="N108" s="40">
        <f t="shared" si="31"/>
        <v>20</v>
      </c>
      <c r="O108" s="48">
        <v>0</v>
      </c>
      <c r="P108" s="49">
        <v>0</v>
      </c>
      <c r="Q108" s="49">
        <v>0</v>
      </c>
      <c r="R108" s="39">
        <v>0</v>
      </c>
      <c r="S108" s="40">
        <f t="shared" si="29"/>
        <v>0</v>
      </c>
      <c r="T108" s="45">
        <f t="shared" si="32"/>
        <v>20</v>
      </c>
      <c r="U108" s="154">
        <v>52.5</v>
      </c>
      <c r="V108" s="154">
        <v>0</v>
      </c>
      <c r="W108" s="154">
        <v>0</v>
      </c>
      <c r="X108" s="121">
        <f t="shared" si="22"/>
        <v>72.5</v>
      </c>
      <c r="Y108" s="106"/>
      <c r="Z108" s="102"/>
    </row>
    <row r="109" spans="1:26" s="1" customFormat="1" ht="51" customHeight="1" x14ac:dyDescent="0.25">
      <c r="A109" s="1" t="s">
        <v>546</v>
      </c>
      <c r="B109" s="32" t="s">
        <v>118</v>
      </c>
      <c r="C109" s="18" t="s">
        <v>375</v>
      </c>
      <c r="D109" s="47">
        <v>0</v>
      </c>
      <c r="E109" s="48">
        <v>0</v>
      </c>
      <c r="F109" s="49">
        <v>0</v>
      </c>
      <c r="G109" s="49">
        <v>0</v>
      </c>
      <c r="H109" s="50">
        <v>3.05</v>
      </c>
      <c r="I109" s="40">
        <f t="shared" si="30"/>
        <v>3.05</v>
      </c>
      <c r="J109" s="48">
        <v>12.21</v>
      </c>
      <c r="K109" s="49">
        <v>0</v>
      </c>
      <c r="L109" s="49">
        <v>0</v>
      </c>
      <c r="M109" s="50">
        <v>0</v>
      </c>
      <c r="N109" s="40">
        <f t="shared" si="31"/>
        <v>12.21</v>
      </c>
      <c r="O109" s="48">
        <v>0</v>
      </c>
      <c r="P109" s="49">
        <v>0</v>
      </c>
      <c r="Q109" s="49">
        <v>0</v>
      </c>
      <c r="R109" s="39">
        <v>0</v>
      </c>
      <c r="S109" s="40">
        <f t="shared" si="29"/>
        <v>0</v>
      </c>
      <c r="T109" s="45">
        <f t="shared" si="32"/>
        <v>15.260000000000002</v>
      </c>
      <c r="U109" s="154">
        <v>350</v>
      </c>
      <c r="V109" s="154">
        <v>350</v>
      </c>
      <c r="W109" s="154">
        <v>406</v>
      </c>
      <c r="X109" s="121">
        <f t="shared" si="22"/>
        <v>1121.26</v>
      </c>
      <c r="Y109" s="106"/>
      <c r="Z109" s="102"/>
    </row>
    <row r="110" spans="1:26" s="1" customFormat="1" ht="54.95" customHeight="1" x14ac:dyDescent="0.25">
      <c r="A110" s="1" t="s">
        <v>541</v>
      </c>
      <c r="B110" s="32" t="s">
        <v>119</v>
      </c>
      <c r="C110" s="18" t="s">
        <v>376</v>
      </c>
      <c r="D110" s="47">
        <v>0</v>
      </c>
      <c r="E110" s="48">
        <v>0</v>
      </c>
      <c r="F110" s="49">
        <v>0</v>
      </c>
      <c r="G110" s="49">
        <v>0</v>
      </c>
      <c r="H110" s="50">
        <v>11.39</v>
      </c>
      <c r="I110" s="40">
        <f t="shared" si="30"/>
        <v>11.39</v>
      </c>
      <c r="J110" s="48">
        <v>25</v>
      </c>
      <c r="K110" s="49">
        <v>25</v>
      </c>
      <c r="L110" s="49">
        <v>25</v>
      </c>
      <c r="M110" s="50">
        <v>25</v>
      </c>
      <c r="N110" s="40">
        <f t="shared" si="31"/>
        <v>100</v>
      </c>
      <c r="O110" s="48">
        <v>25</v>
      </c>
      <c r="P110" s="49">
        <v>25</v>
      </c>
      <c r="Q110" s="49">
        <v>25</v>
      </c>
      <c r="R110" s="39">
        <v>25</v>
      </c>
      <c r="S110" s="40">
        <f t="shared" si="29"/>
        <v>100</v>
      </c>
      <c r="T110" s="45">
        <f t="shared" si="32"/>
        <v>211.39</v>
      </c>
      <c r="U110" s="154">
        <v>565.1</v>
      </c>
      <c r="V110" s="154">
        <v>0</v>
      </c>
      <c r="W110" s="154">
        <v>0</v>
      </c>
      <c r="X110" s="121">
        <f t="shared" si="22"/>
        <v>776.49</v>
      </c>
      <c r="Y110" s="106"/>
      <c r="Z110" s="102"/>
    </row>
    <row r="111" spans="1:26" s="1" customFormat="1" ht="42" customHeight="1" x14ac:dyDescent="0.25">
      <c r="A111" s="1" t="s">
        <v>541</v>
      </c>
      <c r="B111" s="32" t="s">
        <v>120</v>
      </c>
      <c r="C111" s="18" t="s">
        <v>466</v>
      </c>
      <c r="D111" s="47">
        <v>0</v>
      </c>
      <c r="E111" s="48">
        <v>0</v>
      </c>
      <c r="F111" s="49">
        <v>0</v>
      </c>
      <c r="G111" s="49">
        <v>0</v>
      </c>
      <c r="H111" s="50">
        <v>15</v>
      </c>
      <c r="I111" s="40">
        <f>+SUM(E111:H111)</f>
        <v>15</v>
      </c>
      <c r="J111" s="48">
        <v>0</v>
      </c>
      <c r="K111" s="49">
        <v>0</v>
      </c>
      <c r="L111" s="49">
        <v>0</v>
      </c>
      <c r="M111" s="50">
        <v>0</v>
      </c>
      <c r="N111" s="40">
        <f>+SUM(J111:M111)</f>
        <v>0</v>
      </c>
      <c r="O111" s="48">
        <v>0</v>
      </c>
      <c r="P111" s="49">
        <v>0</v>
      </c>
      <c r="Q111" s="49">
        <v>0</v>
      </c>
      <c r="R111" s="39">
        <v>0</v>
      </c>
      <c r="S111" s="40">
        <f>+SUM(O111:R111)</f>
        <v>0</v>
      </c>
      <c r="T111" s="45">
        <f>+I111+N111+S111</f>
        <v>15</v>
      </c>
      <c r="U111" s="154">
        <v>50</v>
      </c>
      <c r="V111" s="154">
        <v>60</v>
      </c>
      <c r="W111" s="154">
        <v>0</v>
      </c>
      <c r="X111" s="121">
        <f t="shared" si="22"/>
        <v>125</v>
      </c>
      <c r="Y111" s="106"/>
      <c r="Z111" s="102"/>
    </row>
    <row r="112" spans="1:26" s="1" customFormat="1" ht="26.1" customHeight="1" x14ac:dyDescent="0.25">
      <c r="A112" s="1" t="s">
        <v>540</v>
      </c>
      <c r="B112" s="32" t="s">
        <v>121</v>
      </c>
      <c r="C112" s="18" t="s">
        <v>377</v>
      </c>
      <c r="D112" s="47">
        <v>0</v>
      </c>
      <c r="E112" s="48">
        <v>0</v>
      </c>
      <c r="F112" s="49">
        <v>0</v>
      </c>
      <c r="G112" s="49">
        <v>84.47</v>
      </c>
      <c r="H112" s="50">
        <v>0</v>
      </c>
      <c r="I112" s="40">
        <f t="shared" si="30"/>
        <v>84.47</v>
      </c>
      <c r="J112" s="48">
        <v>0</v>
      </c>
      <c r="K112" s="49">
        <v>0</v>
      </c>
      <c r="L112" s="49">
        <v>0</v>
      </c>
      <c r="M112" s="50">
        <v>0</v>
      </c>
      <c r="N112" s="40">
        <f t="shared" si="31"/>
        <v>0</v>
      </c>
      <c r="O112" s="48">
        <v>0</v>
      </c>
      <c r="P112" s="49">
        <v>0</v>
      </c>
      <c r="Q112" s="49">
        <v>0</v>
      </c>
      <c r="R112" s="39">
        <v>0</v>
      </c>
      <c r="S112" s="40">
        <f t="shared" si="29"/>
        <v>0</v>
      </c>
      <c r="T112" s="45">
        <f t="shared" si="32"/>
        <v>84.47</v>
      </c>
      <c r="U112" s="154">
        <v>0</v>
      </c>
      <c r="V112" s="154">
        <v>0</v>
      </c>
      <c r="W112" s="154">
        <v>0</v>
      </c>
      <c r="X112" s="121">
        <f t="shared" si="22"/>
        <v>84.47</v>
      </c>
      <c r="Y112" s="106"/>
      <c r="Z112" s="102"/>
    </row>
    <row r="113" spans="1:26" s="1" customFormat="1" ht="42" customHeight="1" x14ac:dyDescent="0.25">
      <c r="A113" s="1" t="s">
        <v>532</v>
      </c>
      <c r="B113" s="32" t="s">
        <v>122</v>
      </c>
      <c r="C113" s="18" t="s">
        <v>331</v>
      </c>
      <c r="D113" s="47">
        <v>0</v>
      </c>
      <c r="E113" s="48">
        <v>0</v>
      </c>
      <c r="F113" s="49">
        <v>0</v>
      </c>
      <c r="G113" s="49">
        <v>0</v>
      </c>
      <c r="H113" s="50">
        <v>0</v>
      </c>
      <c r="I113" s="40">
        <f t="shared" si="30"/>
        <v>0</v>
      </c>
      <c r="J113" s="48">
        <v>0</v>
      </c>
      <c r="K113" s="49">
        <v>0</v>
      </c>
      <c r="L113" s="49">
        <v>10</v>
      </c>
      <c r="M113" s="50">
        <v>10</v>
      </c>
      <c r="N113" s="40">
        <f t="shared" si="31"/>
        <v>20</v>
      </c>
      <c r="O113" s="48">
        <v>10</v>
      </c>
      <c r="P113" s="49">
        <v>10</v>
      </c>
      <c r="Q113" s="49">
        <v>20</v>
      </c>
      <c r="R113" s="39">
        <v>20</v>
      </c>
      <c r="S113" s="40">
        <f t="shared" si="29"/>
        <v>60</v>
      </c>
      <c r="T113" s="45">
        <f t="shared" si="32"/>
        <v>80</v>
      </c>
      <c r="U113" s="154">
        <v>200</v>
      </c>
      <c r="V113" s="154">
        <v>125</v>
      </c>
      <c r="W113" s="154">
        <v>0</v>
      </c>
      <c r="X113" s="121">
        <f t="shared" si="22"/>
        <v>405</v>
      </c>
      <c r="Y113" s="108"/>
      <c r="Z113" s="102"/>
    </row>
    <row r="114" spans="1:26" s="1" customFormat="1" ht="45" customHeight="1" x14ac:dyDescent="0.25">
      <c r="A114" s="1" t="s">
        <v>540</v>
      </c>
      <c r="B114" s="32" t="s">
        <v>123</v>
      </c>
      <c r="C114" s="18" t="s">
        <v>378</v>
      </c>
      <c r="D114" s="47">
        <v>7.48</v>
      </c>
      <c r="E114" s="48">
        <v>0</v>
      </c>
      <c r="F114" s="49">
        <v>0</v>
      </c>
      <c r="G114" s="49">
        <v>0</v>
      </c>
      <c r="H114" s="49">
        <v>0</v>
      </c>
      <c r="I114" s="40">
        <f t="shared" si="30"/>
        <v>0</v>
      </c>
      <c r="J114" s="48">
        <v>0</v>
      </c>
      <c r="K114" s="49">
        <v>0</v>
      </c>
      <c r="L114" s="49">
        <v>0</v>
      </c>
      <c r="M114" s="50">
        <v>0</v>
      </c>
      <c r="N114" s="40">
        <f t="shared" si="31"/>
        <v>0</v>
      </c>
      <c r="O114" s="48">
        <v>0</v>
      </c>
      <c r="P114" s="49">
        <v>0</v>
      </c>
      <c r="Q114" s="49">
        <v>0</v>
      </c>
      <c r="R114" s="39">
        <v>0</v>
      </c>
      <c r="S114" s="40">
        <f t="shared" si="29"/>
        <v>0</v>
      </c>
      <c r="T114" s="45">
        <f t="shared" si="32"/>
        <v>0</v>
      </c>
      <c r="U114" s="154">
        <v>0</v>
      </c>
      <c r="V114" s="154">
        <v>0</v>
      </c>
      <c r="W114" s="154">
        <v>0</v>
      </c>
      <c r="X114" s="121">
        <f t="shared" si="22"/>
        <v>0</v>
      </c>
      <c r="Y114" s="106"/>
      <c r="Z114" s="102"/>
    </row>
    <row r="115" spans="1:26" s="1" customFormat="1" ht="30" customHeight="1" x14ac:dyDescent="0.25">
      <c r="A115" s="1" t="s">
        <v>537</v>
      </c>
      <c r="B115" s="32" t="s">
        <v>124</v>
      </c>
      <c r="C115" s="18" t="s">
        <v>478</v>
      </c>
      <c r="D115" s="47">
        <v>9.56</v>
      </c>
      <c r="E115" s="48">
        <v>0</v>
      </c>
      <c r="F115" s="49">
        <v>0</v>
      </c>
      <c r="G115" s="49">
        <v>0</v>
      </c>
      <c r="H115" s="49">
        <v>0</v>
      </c>
      <c r="I115" s="40">
        <f t="shared" si="30"/>
        <v>0</v>
      </c>
      <c r="J115" s="48">
        <v>0</v>
      </c>
      <c r="K115" s="49">
        <v>0</v>
      </c>
      <c r="L115" s="49">
        <v>0</v>
      </c>
      <c r="M115" s="50">
        <v>0</v>
      </c>
      <c r="N115" s="40">
        <f t="shared" si="31"/>
        <v>0</v>
      </c>
      <c r="O115" s="48">
        <v>0</v>
      </c>
      <c r="P115" s="49">
        <v>0</v>
      </c>
      <c r="Q115" s="49">
        <v>0</v>
      </c>
      <c r="R115" s="39">
        <v>0</v>
      </c>
      <c r="S115" s="40">
        <f t="shared" si="29"/>
        <v>0</v>
      </c>
      <c r="T115" s="45">
        <f t="shared" si="32"/>
        <v>0</v>
      </c>
      <c r="U115" s="154">
        <v>0</v>
      </c>
      <c r="V115" s="154">
        <v>0</v>
      </c>
      <c r="W115" s="154">
        <v>0</v>
      </c>
      <c r="X115" s="121">
        <f t="shared" si="22"/>
        <v>0</v>
      </c>
      <c r="Y115" s="106"/>
      <c r="Z115" s="102"/>
    </row>
    <row r="116" spans="1:26" s="1" customFormat="1" ht="39" customHeight="1" x14ac:dyDescent="0.25">
      <c r="A116" s="1" t="s">
        <v>541</v>
      </c>
      <c r="B116" s="32" t="s">
        <v>125</v>
      </c>
      <c r="C116" s="18" t="s">
        <v>443</v>
      </c>
      <c r="D116" s="47">
        <v>9</v>
      </c>
      <c r="E116" s="48">
        <v>0</v>
      </c>
      <c r="F116" s="49">
        <v>0</v>
      </c>
      <c r="G116" s="49">
        <v>0</v>
      </c>
      <c r="H116" s="50">
        <v>0</v>
      </c>
      <c r="I116" s="40">
        <f t="shared" si="30"/>
        <v>0</v>
      </c>
      <c r="J116" s="48">
        <v>0</v>
      </c>
      <c r="K116" s="49">
        <v>0</v>
      </c>
      <c r="L116" s="49">
        <v>0</v>
      </c>
      <c r="M116" s="50">
        <v>0</v>
      </c>
      <c r="N116" s="40">
        <f t="shared" si="31"/>
        <v>0</v>
      </c>
      <c r="O116" s="48">
        <v>0</v>
      </c>
      <c r="P116" s="49">
        <v>0</v>
      </c>
      <c r="Q116" s="49">
        <v>0</v>
      </c>
      <c r="R116" s="39">
        <v>0</v>
      </c>
      <c r="S116" s="40">
        <f t="shared" si="29"/>
        <v>0</v>
      </c>
      <c r="T116" s="45">
        <f t="shared" si="32"/>
        <v>0</v>
      </c>
      <c r="U116" s="154">
        <v>0</v>
      </c>
      <c r="V116" s="154">
        <v>0</v>
      </c>
      <c r="W116" s="154">
        <v>0</v>
      </c>
      <c r="X116" s="121">
        <f t="shared" ref="X116:X146" si="33">+T116+U116+V116+W116</f>
        <v>0</v>
      </c>
      <c r="Y116" s="106"/>
      <c r="Z116" s="102"/>
    </row>
    <row r="117" spans="1:26" s="1" customFormat="1" ht="30.95" customHeight="1" x14ac:dyDescent="0.25">
      <c r="A117" s="1" t="s">
        <v>539</v>
      </c>
      <c r="B117" s="32" t="s">
        <v>126</v>
      </c>
      <c r="C117" s="18" t="s">
        <v>479</v>
      </c>
      <c r="D117" s="47">
        <v>0</v>
      </c>
      <c r="E117" s="48">
        <v>0</v>
      </c>
      <c r="F117" s="49">
        <v>0</v>
      </c>
      <c r="G117" s="49">
        <v>0</v>
      </c>
      <c r="H117" s="50">
        <v>0</v>
      </c>
      <c r="I117" s="40">
        <f t="shared" si="30"/>
        <v>0</v>
      </c>
      <c r="J117" s="48">
        <v>5</v>
      </c>
      <c r="K117" s="49">
        <v>5</v>
      </c>
      <c r="L117" s="49">
        <v>5</v>
      </c>
      <c r="M117" s="50">
        <v>5</v>
      </c>
      <c r="N117" s="40">
        <f t="shared" si="31"/>
        <v>20</v>
      </c>
      <c r="O117" s="48">
        <v>0</v>
      </c>
      <c r="P117" s="49">
        <v>0</v>
      </c>
      <c r="Q117" s="49">
        <v>0</v>
      </c>
      <c r="R117" s="39">
        <v>0</v>
      </c>
      <c r="S117" s="40">
        <f t="shared" si="29"/>
        <v>0</v>
      </c>
      <c r="T117" s="45">
        <f t="shared" si="32"/>
        <v>20</v>
      </c>
      <c r="U117" s="154">
        <v>390</v>
      </c>
      <c r="V117" s="154">
        <v>390</v>
      </c>
      <c r="W117" s="154">
        <v>390</v>
      </c>
      <c r="X117" s="121">
        <f t="shared" si="33"/>
        <v>1190</v>
      </c>
      <c r="Y117" s="106"/>
      <c r="Z117" s="102"/>
    </row>
    <row r="118" spans="1:26" s="1" customFormat="1" ht="54" customHeight="1" x14ac:dyDescent="0.25">
      <c r="A118" s="1" t="s">
        <v>537</v>
      </c>
      <c r="B118" s="32" t="s">
        <v>127</v>
      </c>
      <c r="C118" s="18" t="s">
        <v>332</v>
      </c>
      <c r="D118" s="47">
        <v>1.19</v>
      </c>
      <c r="E118" s="48">
        <v>0</v>
      </c>
      <c r="F118" s="49">
        <v>0</v>
      </c>
      <c r="G118" s="49">
        <v>0</v>
      </c>
      <c r="H118" s="50">
        <v>0</v>
      </c>
      <c r="I118" s="40">
        <f t="shared" si="30"/>
        <v>0</v>
      </c>
      <c r="J118" s="48">
        <v>50</v>
      </c>
      <c r="K118" s="49">
        <v>100</v>
      </c>
      <c r="L118" s="49">
        <v>100</v>
      </c>
      <c r="M118" s="50">
        <v>86.89</v>
      </c>
      <c r="N118" s="40">
        <f t="shared" si="31"/>
        <v>336.89</v>
      </c>
      <c r="O118" s="48">
        <v>0</v>
      </c>
      <c r="P118" s="49">
        <v>0</v>
      </c>
      <c r="Q118" s="49">
        <v>0</v>
      </c>
      <c r="R118" s="39">
        <v>0</v>
      </c>
      <c r="S118" s="40">
        <f>+SUM(O118:R118)</f>
        <v>0</v>
      </c>
      <c r="T118" s="45">
        <f t="shared" si="32"/>
        <v>336.89</v>
      </c>
      <c r="U118" s="154">
        <v>0</v>
      </c>
      <c r="V118" s="154">
        <v>0</v>
      </c>
      <c r="W118" s="154">
        <v>0</v>
      </c>
      <c r="X118" s="121">
        <f t="shared" si="33"/>
        <v>336.89</v>
      </c>
      <c r="Y118" s="106"/>
      <c r="Z118" s="102"/>
    </row>
    <row r="119" spans="1:26" s="1" customFormat="1" ht="26.1" customHeight="1" x14ac:dyDescent="0.25">
      <c r="A119" s="1" t="s">
        <v>540</v>
      </c>
      <c r="B119" s="32" t="s">
        <v>128</v>
      </c>
      <c r="C119" s="18" t="s">
        <v>333</v>
      </c>
      <c r="D119" s="47">
        <v>0</v>
      </c>
      <c r="E119" s="48">
        <v>50</v>
      </c>
      <c r="F119" s="49">
        <v>50</v>
      </c>
      <c r="G119" s="49">
        <v>200</v>
      </c>
      <c r="H119" s="50">
        <v>140.78</v>
      </c>
      <c r="I119" s="40">
        <f t="shared" si="30"/>
        <v>440.78</v>
      </c>
      <c r="J119" s="48">
        <v>0</v>
      </c>
      <c r="K119" s="49">
        <v>0</v>
      </c>
      <c r="L119" s="49">
        <v>0</v>
      </c>
      <c r="M119" s="50">
        <v>0</v>
      </c>
      <c r="N119" s="40">
        <f t="shared" si="31"/>
        <v>0</v>
      </c>
      <c r="O119" s="48">
        <v>0</v>
      </c>
      <c r="P119" s="49">
        <v>0</v>
      </c>
      <c r="Q119" s="49">
        <v>0</v>
      </c>
      <c r="R119" s="39">
        <v>0</v>
      </c>
      <c r="S119" s="40">
        <f t="shared" si="29"/>
        <v>0</v>
      </c>
      <c r="T119" s="45">
        <f t="shared" si="32"/>
        <v>440.78</v>
      </c>
      <c r="U119" s="154">
        <v>0</v>
      </c>
      <c r="V119" s="154">
        <v>0</v>
      </c>
      <c r="W119" s="154">
        <v>0</v>
      </c>
      <c r="X119" s="121">
        <f t="shared" si="33"/>
        <v>440.78</v>
      </c>
      <c r="Y119" s="106"/>
      <c r="Z119" s="102"/>
    </row>
    <row r="120" spans="1:26" s="1" customFormat="1" ht="26.1" customHeight="1" x14ac:dyDescent="0.25">
      <c r="A120" s="1" t="s">
        <v>544</v>
      </c>
      <c r="B120" s="32" t="s">
        <v>129</v>
      </c>
      <c r="C120" s="18" t="s">
        <v>419</v>
      </c>
      <c r="D120" s="47">
        <v>0</v>
      </c>
      <c r="E120" s="48">
        <v>0</v>
      </c>
      <c r="F120" s="49">
        <v>0</v>
      </c>
      <c r="G120" s="49">
        <v>0</v>
      </c>
      <c r="H120" s="50">
        <v>10</v>
      </c>
      <c r="I120" s="40">
        <f t="shared" si="30"/>
        <v>10</v>
      </c>
      <c r="J120" s="48">
        <v>0</v>
      </c>
      <c r="K120" s="49">
        <v>0</v>
      </c>
      <c r="L120" s="49">
        <v>0</v>
      </c>
      <c r="M120" s="50">
        <v>0</v>
      </c>
      <c r="N120" s="40">
        <f t="shared" si="31"/>
        <v>0</v>
      </c>
      <c r="O120" s="48">
        <v>0</v>
      </c>
      <c r="P120" s="49">
        <v>0</v>
      </c>
      <c r="Q120" s="49">
        <v>0</v>
      </c>
      <c r="R120" s="39">
        <v>0</v>
      </c>
      <c r="S120" s="40">
        <f>+SUM(O120:R120)</f>
        <v>0</v>
      </c>
      <c r="T120" s="45">
        <f t="shared" si="32"/>
        <v>10</v>
      </c>
      <c r="U120" s="154">
        <v>0</v>
      </c>
      <c r="V120" s="154">
        <v>0</v>
      </c>
      <c r="W120" s="154">
        <v>0</v>
      </c>
      <c r="X120" s="121">
        <f t="shared" si="33"/>
        <v>10</v>
      </c>
      <c r="Y120" s="106"/>
      <c r="Z120" s="102"/>
    </row>
    <row r="121" spans="1:26" s="1" customFormat="1" ht="40.35" customHeight="1" x14ac:dyDescent="0.25">
      <c r="A121" s="1" t="s">
        <v>538</v>
      </c>
      <c r="B121" s="32" t="s">
        <v>130</v>
      </c>
      <c r="C121" s="18" t="s">
        <v>379</v>
      </c>
      <c r="D121" s="47">
        <v>0</v>
      </c>
      <c r="E121" s="48">
        <v>0</v>
      </c>
      <c r="F121" s="49">
        <v>0</v>
      </c>
      <c r="G121" s="49">
        <v>0</v>
      </c>
      <c r="H121" s="50">
        <v>0</v>
      </c>
      <c r="I121" s="40">
        <f t="shared" si="30"/>
        <v>0</v>
      </c>
      <c r="J121" s="48">
        <v>25</v>
      </c>
      <c r="K121" s="49">
        <v>25</v>
      </c>
      <c r="L121" s="49">
        <v>25</v>
      </c>
      <c r="M121" s="50">
        <v>25</v>
      </c>
      <c r="N121" s="40">
        <f t="shared" si="31"/>
        <v>100</v>
      </c>
      <c r="O121" s="48">
        <v>250</v>
      </c>
      <c r="P121" s="49">
        <v>250</v>
      </c>
      <c r="Q121" s="49">
        <v>250</v>
      </c>
      <c r="R121" s="39">
        <v>250</v>
      </c>
      <c r="S121" s="40">
        <f t="shared" si="29"/>
        <v>1000</v>
      </c>
      <c r="T121" s="45">
        <f t="shared" si="32"/>
        <v>1100</v>
      </c>
      <c r="U121" s="154">
        <v>890</v>
      </c>
      <c r="V121" s="154">
        <v>890</v>
      </c>
      <c r="W121" s="154">
        <v>895.66</v>
      </c>
      <c r="X121" s="121">
        <f t="shared" si="33"/>
        <v>3775.66</v>
      </c>
      <c r="Y121" s="106"/>
      <c r="Z121" s="102"/>
    </row>
    <row r="122" spans="1:26" s="1" customFormat="1" ht="26.1" customHeight="1" x14ac:dyDescent="0.25">
      <c r="A122" s="1" t="s">
        <v>539</v>
      </c>
      <c r="B122" s="32" t="s">
        <v>131</v>
      </c>
      <c r="C122" s="18" t="s">
        <v>480</v>
      </c>
      <c r="D122" s="47">
        <v>0</v>
      </c>
      <c r="E122" s="48">
        <v>0</v>
      </c>
      <c r="F122" s="49">
        <v>0</v>
      </c>
      <c r="G122" s="49">
        <v>0</v>
      </c>
      <c r="H122" s="50">
        <v>0</v>
      </c>
      <c r="I122" s="40">
        <f t="shared" ref="I122:I144" si="34">+SUM(E122:H122)</f>
        <v>0</v>
      </c>
      <c r="J122" s="48">
        <v>5</v>
      </c>
      <c r="K122" s="49">
        <v>5</v>
      </c>
      <c r="L122" s="49">
        <v>5</v>
      </c>
      <c r="M122" s="50">
        <v>5</v>
      </c>
      <c r="N122" s="40">
        <f t="shared" ref="N122:N167" si="35">+SUM(J122:M122)</f>
        <v>20</v>
      </c>
      <c r="O122" s="48">
        <v>0</v>
      </c>
      <c r="P122" s="49">
        <v>0</v>
      </c>
      <c r="Q122" s="49">
        <v>0</v>
      </c>
      <c r="R122" s="39">
        <v>0</v>
      </c>
      <c r="S122" s="40">
        <f t="shared" si="29"/>
        <v>0</v>
      </c>
      <c r="T122" s="45">
        <f t="shared" si="32"/>
        <v>20</v>
      </c>
      <c r="U122" s="154">
        <v>313</v>
      </c>
      <c r="V122" s="154">
        <v>200</v>
      </c>
      <c r="W122" s="154">
        <v>200</v>
      </c>
      <c r="X122" s="121">
        <f t="shared" si="33"/>
        <v>733</v>
      </c>
      <c r="Y122" s="106"/>
      <c r="Z122" s="102"/>
    </row>
    <row r="123" spans="1:26" s="1" customFormat="1" ht="26.1" customHeight="1" x14ac:dyDescent="0.25">
      <c r="B123" s="32" t="s">
        <v>132</v>
      </c>
      <c r="C123" s="18" t="s">
        <v>481</v>
      </c>
      <c r="D123" s="47">
        <v>13</v>
      </c>
      <c r="E123" s="48">
        <v>0</v>
      </c>
      <c r="F123" s="49">
        <v>0</v>
      </c>
      <c r="G123" s="49">
        <v>0</v>
      </c>
      <c r="H123" s="50">
        <v>328</v>
      </c>
      <c r="I123" s="40">
        <v>328</v>
      </c>
      <c r="J123" s="48">
        <v>0</v>
      </c>
      <c r="K123" s="49">
        <v>0</v>
      </c>
      <c r="L123" s="49">
        <v>0</v>
      </c>
      <c r="M123" s="50">
        <v>0</v>
      </c>
      <c r="N123" s="40">
        <f t="shared" si="35"/>
        <v>0</v>
      </c>
      <c r="O123" s="48">
        <v>0</v>
      </c>
      <c r="P123" s="49">
        <v>0</v>
      </c>
      <c r="Q123" s="49">
        <v>0</v>
      </c>
      <c r="R123" s="39">
        <v>0</v>
      </c>
      <c r="S123" s="40">
        <f t="shared" si="29"/>
        <v>0</v>
      </c>
      <c r="T123" s="45">
        <f t="shared" si="32"/>
        <v>328</v>
      </c>
      <c r="U123" s="154">
        <v>0</v>
      </c>
      <c r="V123" s="154">
        <v>0</v>
      </c>
      <c r="W123" s="154">
        <v>0</v>
      </c>
      <c r="X123" s="121">
        <f t="shared" si="33"/>
        <v>328</v>
      </c>
      <c r="Y123" s="106"/>
      <c r="Z123" s="102"/>
    </row>
    <row r="124" spans="1:26" s="1" customFormat="1" ht="26.1" customHeight="1" x14ac:dyDescent="0.25">
      <c r="A124" s="1" t="s">
        <v>537</v>
      </c>
      <c r="B124" s="32" t="s">
        <v>133</v>
      </c>
      <c r="C124" s="18" t="s">
        <v>444</v>
      </c>
      <c r="D124" s="47">
        <v>0</v>
      </c>
      <c r="E124" s="48">
        <v>0</v>
      </c>
      <c r="F124" s="49">
        <v>0</v>
      </c>
      <c r="G124" s="49">
        <v>0</v>
      </c>
      <c r="H124" s="50">
        <v>0</v>
      </c>
      <c r="I124" s="40">
        <f t="shared" si="34"/>
        <v>0</v>
      </c>
      <c r="J124" s="48">
        <v>50</v>
      </c>
      <c r="K124" s="49">
        <v>100</v>
      </c>
      <c r="L124" s="49">
        <v>100</v>
      </c>
      <c r="M124" s="50">
        <v>65.510000000000005</v>
      </c>
      <c r="N124" s="40">
        <f t="shared" si="35"/>
        <v>315.51</v>
      </c>
      <c r="O124" s="48">
        <v>0</v>
      </c>
      <c r="P124" s="49">
        <v>0</v>
      </c>
      <c r="Q124" s="49">
        <v>0</v>
      </c>
      <c r="R124" s="39">
        <v>0</v>
      </c>
      <c r="S124" s="40">
        <f t="shared" si="29"/>
        <v>0</v>
      </c>
      <c r="T124" s="45">
        <f t="shared" si="32"/>
        <v>315.51</v>
      </c>
      <c r="U124" s="154">
        <v>0</v>
      </c>
      <c r="V124" s="154">
        <v>0</v>
      </c>
      <c r="W124" s="154">
        <v>0</v>
      </c>
      <c r="X124" s="121">
        <f t="shared" si="33"/>
        <v>315.51</v>
      </c>
      <c r="Y124" s="106"/>
      <c r="Z124" s="102"/>
    </row>
    <row r="125" spans="1:26" s="1" customFormat="1" ht="41.1" customHeight="1" x14ac:dyDescent="0.25">
      <c r="A125" s="1" t="s">
        <v>538</v>
      </c>
      <c r="B125" s="32" t="s">
        <v>134</v>
      </c>
      <c r="C125" s="18" t="s">
        <v>421</v>
      </c>
      <c r="D125" s="47">
        <v>0</v>
      </c>
      <c r="E125" s="48">
        <v>0</v>
      </c>
      <c r="F125" s="49">
        <v>0</v>
      </c>
      <c r="G125" s="49">
        <v>0</v>
      </c>
      <c r="H125" s="50">
        <v>0</v>
      </c>
      <c r="I125" s="40">
        <f>+SUM(E125:H125)</f>
        <v>0</v>
      </c>
      <c r="J125" s="48">
        <v>5</v>
      </c>
      <c r="K125" s="49">
        <v>5</v>
      </c>
      <c r="L125" s="49">
        <v>5</v>
      </c>
      <c r="M125" s="50">
        <v>5</v>
      </c>
      <c r="N125" s="40">
        <f t="shared" si="35"/>
        <v>20</v>
      </c>
      <c r="O125" s="48">
        <v>0</v>
      </c>
      <c r="P125" s="49">
        <v>0</v>
      </c>
      <c r="Q125" s="49">
        <v>0</v>
      </c>
      <c r="R125" s="39">
        <v>0</v>
      </c>
      <c r="S125" s="40">
        <f t="shared" si="29"/>
        <v>0</v>
      </c>
      <c r="T125" s="45">
        <f t="shared" si="32"/>
        <v>20</v>
      </c>
      <c r="U125" s="154">
        <v>660</v>
      </c>
      <c r="V125" s="154">
        <v>660</v>
      </c>
      <c r="W125" s="154">
        <v>680</v>
      </c>
      <c r="X125" s="121">
        <f t="shared" si="33"/>
        <v>2020</v>
      </c>
      <c r="Y125" s="106"/>
      <c r="Z125" s="102"/>
    </row>
    <row r="126" spans="1:26" s="1" customFormat="1" ht="41.1" customHeight="1" x14ac:dyDescent="0.25">
      <c r="A126" s="1" t="s">
        <v>547</v>
      </c>
      <c r="B126" s="32" t="s">
        <v>135</v>
      </c>
      <c r="C126" s="18" t="s">
        <v>422</v>
      </c>
      <c r="D126" s="47">
        <v>0</v>
      </c>
      <c r="E126" s="48">
        <v>0</v>
      </c>
      <c r="F126" s="49">
        <v>0</v>
      </c>
      <c r="G126" s="49">
        <v>0</v>
      </c>
      <c r="H126" s="50">
        <v>0</v>
      </c>
      <c r="I126" s="40">
        <f t="shared" si="34"/>
        <v>0</v>
      </c>
      <c r="J126" s="48">
        <v>5</v>
      </c>
      <c r="K126" s="49">
        <v>5</v>
      </c>
      <c r="L126" s="49">
        <v>5</v>
      </c>
      <c r="M126" s="50">
        <v>5</v>
      </c>
      <c r="N126" s="40">
        <f t="shared" si="35"/>
        <v>20</v>
      </c>
      <c r="O126" s="48">
        <v>0</v>
      </c>
      <c r="P126" s="49">
        <v>0</v>
      </c>
      <c r="Q126" s="49">
        <v>0</v>
      </c>
      <c r="R126" s="39">
        <v>0</v>
      </c>
      <c r="S126" s="40">
        <f t="shared" si="29"/>
        <v>0</v>
      </c>
      <c r="T126" s="45">
        <f t="shared" si="32"/>
        <v>20</v>
      </c>
      <c r="U126" s="154">
        <v>200</v>
      </c>
      <c r="V126" s="154">
        <v>200</v>
      </c>
      <c r="W126" s="154">
        <v>200</v>
      </c>
      <c r="X126" s="121">
        <f t="shared" si="33"/>
        <v>620</v>
      </c>
      <c r="Y126" s="106"/>
      <c r="Z126" s="102"/>
    </row>
    <row r="127" spans="1:26" s="1" customFormat="1" ht="41.1" customHeight="1" x14ac:dyDescent="0.25">
      <c r="A127" s="1" t="s">
        <v>549</v>
      </c>
      <c r="B127" s="32" t="s">
        <v>136</v>
      </c>
      <c r="C127" s="18" t="s">
        <v>423</v>
      </c>
      <c r="D127" s="47">
        <v>0</v>
      </c>
      <c r="E127" s="48">
        <v>0</v>
      </c>
      <c r="F127" s="49">
        <v>0</v>
      </c>
      <c r="G127" s="49">
        <v>0</v>
      </c>
      <c r="H127" s="50">
        <v>0</v>
      </c>
      <c r="I127" s="40">
        <f t="shared" si="34"/>
        <v>0</v>
      </c>
      <c r="J127" s="48">
        <v>0</v>
      </c>
      <c r="K127" s="49">
        <v>5</v>
      </c>
      <c r="L127" s="49">
        <v>5</v>
      </c>
      <c r="M127" s="50">
        <v>5</v>
      </c>
      <c r="N127" s="40">
        <f t="shared" si="35"/>
        <v>15</v>
      </c>
      <c r="O127" s="48">
        <v>0</v>
      </c>
      <c r="P127" s="49">
        <v>0</v>
      </c>
      <c r="Q127" s="49">
        <v>0</v>
      </c>
      <c r="R127" s="39">
        <v>0</v>
      </c>
      <c r="S127" s="40">
        <f t="shared" si="29"/>
        <v>0</v>
      </c>
      <c r="T127" s="45">
        <f t="shared" si="32"/>
        <v>15</v>
      </c>
      <c r="U127" s="154">
        <v>150</v>
      </c>
      <c r="V127" s="154">
        <v>150</v>
      </c>
      <c r="W127" s="154">
        <v>100</v>
      </c>
      <c r="X127" s="121">
        <f t="shared" si="33"/>
        <v>415</v>
      </c>
      <c r="Y127" s="106"/>
      <c r="Z127" s="102"/>
    </row>
    <row r="128" spans="1:26" s="1" customFormat="1" ht="41.1" customHeight="1" x14ac:dyDescent="0.25">
      <c r="A128" s="1" t="s">
        <v>537</v>
      </c>
      <c r="B128" s="32" t="s">
        <v>137</v>
      </c>
      <c r="C128" s="18" t="s">
        <v>424</v>
      </c>
      <c r="D128" s="47">
        <v>0</v>
      </c>
      <c r="E128" s="48">
        <v>0</v>
      </c>
      <c r="F128" s="49">
        <v>0</v>
      </c>
      <c r="G128" s="49">
        <v>0</v>
      </c>
      <c r="H128" s="50">
        <v>0</v>
      </c>
      <c r="I128" s="40">
        <f t="shared" si="34"/>
        <v>0</v>
      </c>
      <c r="J128" s="48">
        <v>0</v>
      </c>
      <c r="K128" s="49">
        <v>0</v>
      </c>
      <c r="L128" s="49">
        <v>0</v>
      </c>
      <c r="M128" s="50">
        <v>0</v>
      </c>
      <c r="N128" s="40">
        <f t="shared" si="35"/>
        <v>0</v>
      </c>
      <c r="O128" s="48">
        <v>80</v>
      </c>
      <c r="P128" s="49">
        <v>80</v>
      </c>
      <c r="Q128" s="49">
        <v>80</v>
      </c>
      <c r="R128" s="39">
        <v>60</v>
      </c>
      <c r="S128" s="40">
        <f t="shared" si="29"/>
        <v>300</v>
      </c>
      <c r="T128" s="45">
        <f t="shared" si="32"/>
        <v>300</v>
      </c>
      <c r="U128" s="154">
        <v>0</v>
      </c>
      <c r="V128" s="154">
        <v>0</v>
      </c>
      <c r="W128" s="154">
        <v>0</v>
      </c>
      <c r="X128" s="121">
        <f t="shared" si="33"/>
        <v>300</v>
      </c>
      <c r="Y128" s="106"/>
      <c r="Z128" s="102"/>
    </row>
    <row r="129" spans="1:26" s="1" customFormat="1" ht="41.1" customHeight="1" x14ac:dyDescent="0.25">
      <c r="A129" s="1" t="s">
        <v>532</v>
      </c>
      <c r="B129" s="32" t="s">
        <v>138</v>
      </c>
      <c r="C129" s="18" t="s">
        <v>482</v>
      </c>
      <c r="D129" s="47">
        <v>0</v>
      </c>
      <c r="E129" s="48">
        <v>0</v>
      </c>
      <c r="F129" s="49">
        <v>0</v>
      </c>
      <c r="G129" s="49">
        <v>0</v>
      </c>
      <c r="H129" s="50">
        <v>0</v>
      </c>
      <c r="I129" s="40">
        <f t="shared" si="34"/>
        <v>0</v>
      </c>
      <c r="J129" s="48">
        <v>0</v>
      </c>
      <c r="K129" s="49">
        <v>0</v>
      </c>
      <c r="L129" s="49">
        <v>0</v>
      </c>
      <c r="M129" s="50">
        <v>0</v>
      </c>
      <c r="N129" s="40">
        <f t="shared" si="35"/>
        <v>0</v>
      </c>
      <c r="O129" s="48">
        <v>0</v>
      </c>
      <c r="P129" s="49">
        <v>5</v>
      </c>
      <c r="Q129" s="49">
        <v>5</v>
      </c>
      <c r="R129" s="39">
        <v>3</v>
      </c>
      <c r="S129" s="40">
        <f t="shared" si="29"/>
        <v>13</v>
      </c>
      <c r="T129" s="45">
        <f t="shared" si="32"/>
        <v>13</v>
      </c>
      <c r="U129" s="154">
        <v>100</v>
      </c>
      <c r="V129" s="154">
        <v>100</v>
      </c>
      <c r="W129" s="154">
        <v>100</v>
      </c>
      <c r="X129" s="121">
        <f t="shared" si="33"/>
        <v>313</v>
      </c>
      <c r="Y129" s="106"/>
      <c r="Z129" s="102"/>
    </row>
    <row r="130" spans="1:26" s="1" customFormat="1" ht="41.1" customHeight="1" x14ac:dyDescent="0.25">
      <c r="A130" s="1" t="s">
        <v>530</v>
      </c>
      <c r="B130" s="32" t="s">
        <v>139</v>
      </c>
      <c r="C130" s="18" t="s">
        <v>483</v>
      </c>
      <c r="D130" s="47">
        <v>23.7</v>
      </c>
      <c r="E130" s="48">
        <v>0</v>
      </c>
      <c r="F130" s="49">
        <v>0</v>
      </c>
      <c r="G130" s="49">
        <v>0</v>
      </c>
      <c r="H130" s="50">
        <v>0</v>
      </c>
      <c r="I130" s="40">
        <f t="shared" ref="I130:I133" si="36">+SUM(E130:H130)</f>
        <v>0</v>
      </c>
      <c r="J130" s="48">
        <v>0</v>
      </c>
      <c r="K130" s="49">
        <v>0</v>
      </c>
      <c r="L130" s="49">
        <v>0</v>
      </c>
      <c r="M130" s="50">
        <v>0</v>
      </c>
      <c r="N130" s="40">
        <f t="shared" si="35"/>
        <v>0</v>
      </c>
      <c r="O130" s="48">
        <v>0</v>
      </c>
      <c r="P130" s="49">
        <v>0</v>
      </c>
      <c r="Q130" s="49">
        <v>0</v>
      </c>
      <c r="R130" s="39">
        <v>0</v>
      </c>
      <c r="S130" s="40">
        <f t="shared" si="29"/>
        <v>0</v>
      </c>
      <c r="T130" s="45">
        <f t="shared" si="32"/>
        <v>0</v>
      </c>
      <c r="U130" s="154">
        <v>0</v>
      </c>
      <c r="V130" s="154">
        <v>0</v>
      </c>
      <c r="W130" s="154">
        <v>0</v>
      </c>
      <c r="X130" s="121">
        <f t="shared" si="33"/>
        <v>0</v>
      </c>
      <c r="Y130" s="106"/>
      <c r="Z130" s="102"/>
    </row>
    <row r="131" spans="1:26" s="1" customFormat="1" ht="41.1" customHeight="1" x14ac:dyDescent="0.25">
      <c r="A131" s="1" t="s">
        <v>531</v>
      </c>
      <c r="B131" s="32" t="s">
        <v>140</v>
      </c>
      <c r="C131" s="18" t="s">
        <v>484</v>
      </c>
      <c r="D131" s="47">
        <v>0</v>
      </c>
      <c r="E131" s="48">
        <v>0</v>
      </c>
      <c r="F131" s="49">
        <v>0</v>
      </c>
      <c r="G131" s="49">
        <v>12.7</v>
      </c>
      <c r="H131" s="50">
        <v>0</v>
      </c>
      <c r="I131" s="40">
        <f t="shared" si="36"/>
        <v>12.7</v>
      </c>
      <c r="J131" s="48">
        <v>0</v>
      </c>
      <c r="K131" s="49">
        <v>0</v>
      </c>
      <c r="L131" s="49">
        <v>0</v>
      </c>
      <c r="M131" s="50">
        <v>0</v>
      </c>
      <c r="N131" s="40">
        <f t="shared" si="35"/>
        <v>0</v>
      </c>
      <c r="O131" s="48">
        <v>0</v>
      </c>
      <c r="P131" s="49">
        <v>0</v>
      </c>
      <c r="Q131" s="49">
        <v>0</v>
      </c>
      <c r="R131" s="39">
        <v>0</v>
      </c>
      <c r="S131" s="40">
        <f t="shared" si="29"/>
        <v>0</v>
      </c>
      <c r="T131" s="45">
        <f t="shared" si="32"/>
        <v>12.7</v>
      </c>
      <c r="U131" s="154">
        <v>0</v>
      </c>
      <c r="V131" s="154">
        <v>0</v>
      </c>
      <c r="W131" s="154">
        <v>0</v>
      </c>
      <c r="X131" s="121">
        <f t="shared" si="33"/>
        <v>12.7</v>
      </c>
      <c r="Y131" s="106"/>
      <c r="Z131" s="102"/>
    </row>
    <row r="132" spans="1:26" s="1" customFormat="1" ht="41.1" customHeight="1" x14ac:dyDescent="0.25">
      <c r="A132" s="1" t="s">
        <v>543</v>
      </c>
      <c r="B132" s="32" t="s">
        <v>141</v>
      </c>
      <c r="C132" s="18" t="s">
        <v>425</v>
      </c>
      <c r="D132" s="47">
        <v>0</v>
      </c>
      <c r="E132" s="48">
        <v>0</v>
      </c>
      <c r="F132" s="49">
        <v>0</v>
      </c>
      <c r="G132" s="49">
        <v>0</v>
      </c>
      <c r="H132" s="50">
        <v>0</v>
      </c>
      <c r="I132" s="40">
        <f t="shared" si="36"/>
        <v>0</v>
      </c>
      <c r="J132" s="48">
        <v>0</v>
      </c>
      <c r="K132" s="49">
        <v>0</v>
      </c>
      <c r="L132" s="49">
        <v>10</v>
      </c>
      <c r="M132" s="50">
        <v>10</v>
      </c>
      <c r="N132" s="40">
        <f t="shared" si="35"/>
        <v>20</v>
      </c>
      <c r="O132" s="48">
        <v>25</v>
      </c>
      <c r="P132" s="49">
        <v>25</v>
      </c>
      <c r="Q132" s="49">
        <v>25</v>
      </c>
      <c r="R132" s="39">
        <v>25</v>
      </c>
      <c r="S132" s="40">
        <f t="shared" si="29"/>
        <v>100</v>
      </c>
      <c r="T132" s="45">
        <f t="shared" si="32"/>
        <v>120</v>
      </c>
      <c r="U132" s="154">
        <v>290</v>
      </c>
      <c r="V132" s="154">
        <v>290</v>
      </c>
      <c r="W132" s="154">
        <v>300</v>
      </c>
      <c r="X132" s="121">
        <f t="shared" si="33"/>
        <v>1000</v>
      </c>
      <c r="Y132" s="106"/>
      <c r="Z132" s="102"/>
    </row>
    <row r="133" spans="1:26" s="1" customFormat="1" ht="41.1" customHeight="1" x14ac:dyDescent="0.25">
      <c r="A133" s="1" t="s">
        <v>537</v>
      </c>
      <c r="B133" s="32" t="s">
        <v>142</v>
      </c>
      <c r="C133" s="18" t="s">
        <v>485</v>
      </c>
      <c r="D133" s="47">
        <v>26.76</v>
      </c>
      <c r="E133" s="48">
        <v>0</v>
      </c>
      <c r="F133" s="49">
        <v>0</v>
      </c>
      <c r="G133" s="49">
        <v>0</v>
      </c>
      <c r="H133" s="50">
        <v>0</v>
      </c>
      <c r="I133" s="40">
        <f t="shared" si="36"/>
        <v>0</v>
      </c>
      <c r="J133" s="48">
        <v>0</v>
      </c>
      <c r="K133" s="49">
        <v>0</v>
      </c>
      <c r="L133" s="49">
        <v>0</v>
      </c>
      <c r="M133" s="50">
        <v>0</v>
      </c>
      <c r="N133" s="40">
        <f t="shared" si="35"/>
        <v>0</v>
      </c>
      <c r="O133" s="48">
        <v>0</v>
      </c>
      <c r="P133" s="49">
        <v>0</v>
      </c>
      <c r="Q133" s="49">
        <v>0</v>
      </c>
      <c r="R133" s="39">
        <v>0</v>
      </c>
      <c r="S133" s="40">
        <f t="shared" si="29"/>
        <v>0</v>
      </c>
      <c r="T133" s="45">
        <f t="shared" si="32"/>
        <v>0</v>
      </c>
      <c r="U133" s="154">
        <v>0</v>
      </c>
      <c r="V133" s="154">
        <v>0</v>
      </c>
      <c r="W133" s="154">
        <v>0</v>
      </c>
      <c r="X133" s="121">
        <f t="shared" si="33"/>
        <v>0</v>
      </c>
      <c r="Y133" s="106"/>
      <c r="Z133" s="102"/>
    </row>
    <row r="134" spans="1:26" s="1" customFormat="1" ht="41.1" customHeight="1" x14ac:dyDescent="0.25">
      <c r="A134" s="1" t="s">
        <v>530</v>
      </c>
      <c r="B134" s="32" t="s">
        <v>143</v>
      </c>
      <c r="C134" s="18" t="s">
        <v>380</v>
      </c>
      <c r="D134" s="47">
        <v>27.2</v>
      </c>
      <c r="E134" s="48">
        <v>24.824000000000002</v>
      </c>
      <c r="F134" s="49">
        <v>0</v>
      </c>
      <c r="G134" s="49">
        <v>0</v>
      </c>
      <c r="H134" s="50">
        <v>0</v>
      </c>
      <c r="I134" s="40">
        <f t="shared" si="34"/>
        <v>24.824000000000002</v>
      </c>
      <c r="J134" s="48">
        <v>0</v>
      </c>
      <c r="K134" s="49">
        <v>0</v>
      </c>
      <c r="L134" s="49">
        <v>0</v>
      </c>
      <c r="M134" s="50">
        <v>0</v>
      </c>
      <c r="N134" s="40">
        <f t="shared" si="35"/>
        <v>0</v>
      </c>
      <c r="O134" s="48">
        <v>0</v>
      </c>
      <c r="P134" s="49">
        <v>0</v>
      </c>
      <c r="Q134" s="49">
        <v>0</v>
      </c>
      <c r="R134" s="39">
        <v>0</v>
      </c>
      <c r="S134" s="40">
        <f t="shared" si="29"/>
        <v>0</v>
      </c>
      <c r="T134" s="45">
        <f t="shared" si="32"/>
        <v>24.824000000000002</v>
      </c>
      <c r="U134" s="154">
        <v>0</v>
      </c>
      <c r="V134" s="154">
        <v>0</v>
      </c>
      <c r="W134" s="154">
        <v>0</v>
      </c>
      <c r="X134" s="121">
        <f t="shared" si="33"/>
        <v>24.824000000000002</v>
      </c>
      <c r="Y134" s="106"/>
      <c r="Z134" s="102"/>
    </row>
    <row r="135" spans="1:26" s="1" customFormat="1" ht="26.1" customHeight="1" x14ac:dyDescent="0.25">
      <c r="A135" s="1" t="s">
        <v>532</v>
      </c>
      <c r="B135" s="32" t="s">
        <v>144</v>
      </c>
      <c r="C135" s="18" t="s">
        <v>445</v>
      </c>
      <c r="D135" s="47">
        <v>0</v>
      </c>
      <c r="E135" s="48">
        <v>0</v>
      </c>
      <c r="F135" s="49">
        <v>0</v>
      </c>
      <c r="G135" s="49">
        <v>17.53</v>
      </c>
      <c r="H135" s="50">
        <v>25</v>
      </c>
      <c r="I135" s="40">
        <f t="shared" si="34"/>
        <v>42.53</v>
      </c>
      <c r="J135" s="48">
        <v>0</v>
      </c>
      <c r="K135" s="49">
        <v>0</v>
      </c>
      <c r="L135" s="49">
        <v>0</v>
      </c>
      <c r="M135" s="50">
        <v>0</v>
      </c>
      <c r="N135" s="40">
        <f t="shared" si="35"/>
        <v>0</v>
      </c>
      <c r="O135" s="48">
        <v>0</v>
      </c>
      <c r="P135" s="49">
        <v>0</v>
      </c>
      <c r="Q135" s="49">
        <v>0</v>
      </c>
      <c r="R135" s="39">
        <v>0</v>
      </c>
      <c r="S135" s="40">
        <f t="shared" si="29"/>
        <v>0</v>
      </c>
      <c r="T135" s="45">
        <f t="shared" si="32"/>
        <v>42.53</v>
      </c>
      <c r="U135" s="154">
        <v>0</v>
      </c>
      <c r="V135" s="154">
        <v>0</v>
      </c>
      <c r="W135" s="154">
        <v>0</v>
      </c>
      <c r="X135" s="121">
        <f t="shared" si="33"/>
        <v>42.53</v>
      </c>
      <c r="Y135" s="106"/>
      <c r="Z135" s="102"/>
    </row>
    <row r="136" spans="1:26" s="1" customFormat="1" ht="26.1" customHeight="1" x14ac:dyDescent="0.25">
      <c r="A136" s="1" t="s">
        <v>540</v>
      </c>
      <c r="B136" s="32" t="s">
        <v>146</v>
      </c>
      <c r="C136" s="18" t="s">
        <v>335</v>
      </c>
      <c r="D136" s="47">
        <v>1.02</v>
      </c>
      <c r="E136" s="48">
        <v>0</v>
      </c>
      <c r="F136" s="49">
        <v>0</v>
      </c>
      <c r="G136" s="49">
        <v>0</v>
      </c>
      <c r="H136" s="50">
        <v>0</v>
      </c>
      <c r="I136" s="40">
        <f t="shared" ref="I136:I138" si="37">+SUM(E136:H136)</f>
        <v>0</v>
      </c>
      <c r="J136" s="48">
        <v>0</v>
      </c>
      <c r="K136" s="49">
        <v>0</v>
      </c>
      <c r="L136" s="49">
        <v>0</v>
      </c>
      <c r="M136" s="50">
        <v>0</v>
      </c>
      <c r="N136" s="40">
        <f>+SUM(J136:M136)</f>
        <v>0</v>
      </c>
      <c r="O136" s="48">
        <v>0</v>
      </c>
      <c r="P136" s="49">
        <v>0</v>
      </c>
      <c r="Q136" s="49">
        <v>0</v>
      </c>
      <c r="R136" s="39">
        <v>0</v>
      </c>
      <c r="S136" s="40">
        <f t="shared" si="29"/>
        <v>0</v>
      </c>
      <c r="T136" s="45">
        <f t="shared" si="32"/>
        <v>0</v>
      </c>
      <c r="U136" s="154">
        <v>0</v>
      </c>
      <c r="V136" s="154">
        <v>0</v>
      </c>
      <c r="W136" s="154">
        <v>0</v>
      </c>
      <c r="X136" s="121">
        <f t="shared" si="33"/>
        <v>0</v>
      </c>
      <c r="Y136" s="106"/>
      <c r="Z136" s="102"/>
    </row>
    <row r="137" spans="1:26" s="1" customFormat="1" ht="26.1" customHeight="1" x14ac:dyDescent="0.25">
      <c r="A137" s="1" t="s">
        <v>532</v>
      </c>
      <c r="B137" s="32" t="s">
        <v>148</v>
      </c>
      <c r="C137" s="18" t="s">
        <v>145</v>
      </c>
      <c r="D137" s="47">
        <v>54.39</v>
      </c>
      <c r="E137" s="48">
        <v>0</v>
      </c>
      <c r="F137" s="49">
        <v>0</v>
      </c>
      <c r="G137" s="49">
        <v>0</v>
      </c>
      <c r="H137" s="50">
        <v>0</v>
      </c>
      <c r="I137" s="40">
        <f t="shared" si="37"/>
        <v>0</v>
      </c>
      <c r="J137" s="48">
        <v>0</v>
      </c>
      <c r="K137" s="49">
        <v>0</v>
      </c>
      <c r="L137" s="49">
        <v>0</v>
      </c>
      <c r="M137" s="50">
        <v>0</v>
      </c>
      <c r="N137" s="40">
        <f>+SUM(J137:M137)</f>
        <v>0</v>
      </c>
      <c r="O137" s="48">
        <v>0</v>
      </c>
      <c r="P137" s="49">
        <v>0</v>
      </c>
      <c r="Q137" s="49">
        <v>0</v>
      </c>
      <c r="R137" s="39">
        <v>0</v>
      </c>
      <c r="S137" s="40">
        <f t="shared" si="29"/>
        <v>0</v>
      </c>
      <c r="T137" s="45">
        <f t="shared" si="32"/>
        <v>0</v>
      </c>
      <c r="U137" s="154">
        <v>0</v>
      </c>
      <c r="V137" s="154">
        <v>0</v>
      </c>
      <c r="W137" s="154">
        <v>0</v>
      </c>
      <c r="X137" s="121">
        <f t="shared" si="33"/>
        <v>0</v>
      </c>
      <c r="Y137" s="106"/>
      <c r="Z137" s="102"/>
    </row>
    <row r="138" spans="1:26" s="1" customFormat="1" ht="26.1" customHeight="1" x14ac:dyDescent="0.25">
      <c r="A138" s="1" t="s">
        <v>532</v>
      </c>
      <c r="B138" s="32" t="s">
        <v>149</v>
      </c>
      <c r="C138" s="18" t="s">
        <v>147</v>
      </c>
      <c r="D138" s="47">
        <v>33</v>
      </c>
      <c r="E138" s="48">
        <v>0</v>
      </c>
      <c r="F138" s="49">
        <v>0</v>
      </c>
      <c r="G138" s="49">
        <v>0</v>
      </c>
      <c r="H138" s="50">
        <v>0</v>
      </c>
      <c r="I138" s="40">
        <f t="shared" si="37"/>
        <v>0</v>
      </c>
      <c r="J138" s="48">
        <v>0</v>
      </c>
      <c r="K138" s="49">
        <v>0</v>
      </c>
      <c r="L138" s="49">
        <v>0</v>
      </c>
      <c r="M138" s="50">
        <v>0</v>
      </c>
      <c r="N138" s="40">
        <f t="shared" ref="N138" si="38">+SUM(J138:M138)</f>
        <v>0</v>
      </c>
      <c r="O138" s="48">
        <v>0</v>
      </c>
      <c r="P138" s="49">
        <v>0</v>
      </c>
      <c r="Q138" s="49">
        <v>0</v>
      </c>
      <c r="R138" s="39">
        <v>0</v>
      </c>
      <c r="S138" s="40">
        <f t="shared" si="29"/>
        <v>0</v>
      </c>
      <c r="T138" s="45">
        <f t="shared" si="32"/>
        <v>0</v>
      </c>
      <c r="U138" s="154">
        <v>0</v>
      </c>
      <c r="V138" s="154">
        <v>0</v>
      </c>
      <c r="W138" s="154">
        <v>0</v>
      </c>
      <c r="X138" s="121">
        <f t="shared" si="33"/>
        <v>0</v>
      </c>
      <c r="Y138" s="106"/>
      <c r="Z138" s="102"/>
    </row>
    <row r="139" spans="1:26" s="1" customFormat="1" ht="26.1" customHeight="1" x14ac:dyDescent="0.25">
      <c r="A139" s="1" t="s">
        <v>539</v>
      </c>
      <c r="B139" s="32" t="s">
        <v>150</v>
      </c>
      <c r="C139" s="18" t="s">
        <v>524</v>
      </c>
      <c r="D139" s="47">
        <v>11.26</v>
      </c>
      <c r="E139" s="48">
        <v>0</v>
      </c>
      <c r="F139" s="49">
        <v>0</v>
      </c>
      <c r="G139" s="49">
        <v>0</v>
      </c>
      <c r="H139" s="50">
        <v>0</v>
      </c>
      <c r="I139" s="40">
        <f>+SUM(E139:H139)</f>
        <v>0</v>
      </c>
      <c r="J139" s="48">
        <v>0</v>
      </c>
      <c r="K139" s="49">
        <v>0</v>
      </c>
      <c r="L139" s="49">
        <v>0</v>
      </c>
      <c r="M139" s="50">
        <v>0</v>
      </c>
      <c r="N139" s="40">
        <f>+SUM(J139:M139)</f>
        <v>0</v>
      </c>
      <c r="O139" s="48">
        <v>0</v>
      </c>
      <c r="P139" s="49">
        <v>0</v>
      </c>
      <c r="Q139" s="49">
        <v>0</v>
      </c>
      <c r="R139" s="39">
        <v>0</v>
      </c>
      <c r="S139" s="40">
        <f t="shared" si="29"/>
        <v>0</v>
      </c>
      <c r="T139" s="45">
        <f t="shared" si="32"/>
        <v>0</v>
      </c>
      <c r="U139" s="154">
        <v>0</v>
      </c>
      <c r="V139" s="154">
        <v>0</v>
      </c>
      <c r="W139" s="154">
        <v>0</v>
      </c>
      <c r="X139" s="121">
        <f t="shared" si="33"/>
        <v>0</v>
      </c>
      <c r="Y139" s="106"/>
      <c r="Z139" s="102"/>
    </row>
    <row r="140" spans="1:26" s="1" customFormat="1" ht="26.1" customHeight="1" x14ac:dyDescent="0.25">
      <c r="A140" s="1" t="s">
        <v>538</v>
      </c>
      <c r="B140" s="32" t="s">
        <v>151</v>
      </c>
      <c r="C140" s="18" t="s">
        <v>446</v>
      </c>
      <c r="D140" s="47">
        <v>25.448</v>
      </c>
      <c r="E140" s="48">
        <v>0</v>
      </c>
      <c r="F140" s="49">
        <v>0</v>
      </c>
      <c r="G140" s="49">
        <v>0</v>
      </c>
      <c r="H140" s="50">
        <v>0</v>
      </c>
      <c r="I140" s="40">
        <f t="shared" ref="I140" si="39">+SUM(E140:H140)</f>
        <v>0</v>
      </c>
      <c r="J140" s="48">
        <v>0</v>
      </c>
      <c r="K140" s="49">
        <v>0</v>
      </c>
      <c r="L140" s="49">
        <v>0</v>
      </c>
      <c r="M140" s="50">
        <v>0</v>
      </c>
      <c r="N140" s="40">
        <f t="shared" ref="N140" si="40">+SUM(J140:M140)</f>
        <v>0</v>
      </c>
      <c r="O140" s="48">
        <v>0</v>
      </c>
      <c r="P140" s="49">
        <v>0</v>
      </c>
      <c r="Q140" s="49">
        <v>0</v>
      </c>
      <c r="R140" s="39">
        <v>0</v>
      </c>
      <c r="S140" s="40">
        <f t="shared" si="29"/>
        <v>0</v>
      </c>
      <c r="T140" s="45">
        <f t="shared" si="32"/>
        <v>0</v>
      </c>
      <c r="U140" s="154">
        <v>0</v>
      </c>
      <c r="V140" s="154">
        <v>0</v>
      </c>
      <c r="W140" s="154">
        <v>0</v>
      </c>
      <c r="X140" s="121">
        <f t="shared" si="33"/>
        <v>0</v>
      </c>
      <c r="Y140" s="106"/>
      <c r="Z140" s="102"/>
    </row>
    <row r="141" spans="1:26" s="1" customFormat="1" ht="47.25" customHeight="1" x14ac:dyDescent="0.25">
      <c r="A141" s="1" t="s">
        <v>549</v>
      </c>
      <c r="B141" s="32" t="s">
        <v>314</v>
      </c>
      <c r="C141" s="18" t="s">
        <v>460</v>
      </c>
      <c r="D141" s="47">
        <v>0</v>
      </c>
      <c r="E141" s="48">
        <v>0</v>
      </c>
      <c r="F141" s="49">
        <v>20</v>
      </c>
      <c r="G141" s="49">
        <v>30</v>
      </c>
      <c r="H141" s="50">
        <v>30</v>
      </c>
      <c r="I141" s="40">
        <f t="shared" si="34"/>
        <v>80</v>
      </c>
      <c r="J141" s="56">
        <v>10</v>
      </c>
      <c r="K141" s="53">
        <v>20</v>
      </c>
      <c r="L141" s="53">
        <v>30</v>
      </c>
      <c r="M141" s="54">
        <v>30</v>
      </c>
      <c r="N141" s="55">
        <f t="shared" si="35"/>
        <v>90</v>
      </c>
      <c r="O141" s="48">
        <v>0</v>
      </c>
      <c r="P141" s="49">
        <v>0</v>
      </c>
      <c r="Q141" s="49">
        <v>0</v>
      </c>
      <c r="R141" s="39">
        <v>0</v>
      </c>
      <c r="S141" s="40">
        <f t="shared" si="29"/>
        <v>0</v>
      </c>
      <c r="T141" s="45">
        <f t="shared" si="32"/>
        <v>170</v>
      </c>
      <c r="U141" s="154">
        <v>0</v>
      </c>
      <c r="V141" s="154">
        <v>0</v>
      </c>
      <c r="W141" s="154">
        <v>0</v>
      </c>
      <c r="X141" s="121">
        <f t="shared" si="33"/>
        <v>170</v>
      </c>
      <c r="Y141" s="106"/>
      <c r="Z141" s="102"/>
    </row>
    <row r="142" spans="1:26" s="1" customFormat="1" ht="26.1" customHeight="1" x14ac:dyDescent="0.25">
      <c r="A142" s="1" t="s">
        <v>541</v>
      </c>
      <c r="B142" s="32" t="s">
        <v>418</v>
      </c>
      <c r="C142" s="18" t="s">
        <v>447</v>
      </c>
      <c r="D142" s="47">
        <v>0</v>
      </c>
      <c r="E142" s="48">
        <v>0</v>
      </c>
      <c r="F142" s="49">
        <v>0</v>
      </c>
      <c r="G142" s="49">
        <v>0</v>
      </c>
      <c r="H142" s="50">
        <v>0</v>
      </c>
      <c r="I142" s="40">
        <f t="shared" si="34"/>
        <v>0</v>
      </c>
      <c r="J142" s="48">
        <v>5</v>
      </c>
      <c r="K142" s="49">
        <v>5</v>
      </c>
      <c r="L142" s="49">
        <v>5</v>
      </c>
      <c r="M142" s="50">
        <v>5</v>
      </c>
      <c r="N142" s="40">
        <f t="shared" si="35"/>
        <v>20</v>
      </c>
      <c r="O142" s="48">
        <v>15</v>
      </c>
      <c r="P142" s="49">
        <v>15</v>
      </c>
      <c r="Q142" s="49">
        <v>15</v>
      </c>
      <c r="R142" s="39">
        <v>15</v>
      </c>
      <c r="S142" s="40">
        <f t="shared" si="29"/>
        <v>60</v>
      </c>
      <c r="T142" s="45">
        <f t="shared" si="32"/>
        <v>80</v>
      </c>
      <c r="U142" s="154">
        <v>0</v>
      </c>
      <c r="V142" s="154">
        <v>0</v>
      </c>
      <c r="W142" s="154">
        <v>0</v>
      </c>
      <c r="X142" s="121">
        <f t="shared" si="33"/>
        <v>80</v>
      </c>
      <c r="Y142" s="106"/>
      <c r="Z142" s="102"/>
    </row>
    <row r="143" spans="1:26" s="1" customFormat="1" ht="26.1" customHeight="1" x14ac:dyDescent="0.25">
      <c r="A143" s="1" t="s">
        <v>550</v>
      </c>
      <c r="B143" s="32" t="s">
        <v>511</v>
      </c>
      <c r="C143" s="18" t="s">
        <v>498</v>
      </c>
      <c r="D143" s="47">
        <v>0</v>
      </c>
      <c r="E143" s="48">
        <v>0</v>
      </c>
      <c r="F143" s="49">
        <v>0</v>
      </c>
      <c r="G143" s="49">
        <v>0</v>
      </c>
      <c r="H143" s="50">
        <v>5</v>
      </c>
      <c r="I143" s="40">
        <v>5</v>
      </c>
      <c r="J143" s="48">
        <v>5</v>
      </c>
      <c r="K143" s="49">
        <v>5</v>
      </c>
      <c r="L143" s="49">
        <v>5</v>
      </c>
      <c r="M143" s="50">
        <v>5</v>
      </c>
      <c r="N143" s="40">
        <f t="shared" si="35"/>
        <v>20</v>
      </c>
      <c r="O143" s="48">
        <v>0</v>
      </c>
      <c r="P143" s="49">
        <v>0</v>
      </c>
      <c r="Q143" s="49">
        <v>0</v>
      </c>
      <c r="R143" s="39">
        <v>0</v>
      </c>
      <c r="S143" s="40">
        <f t="shared" si="29"/>
        <v>0</v>
      </c>
      <c r="T143" s="45">
        <f t="shared" si="32"/>
        <v>25</v>
      </c>
      <c r="U143" s="154">
        <v>15</v>
      </c>
      <c r="V143" s="154">
        <v>15</v>
      </c>
      <c r="W143" s="154">
        <v>15</v>
      </c>
      <c r="X143" s="121">
        <f t="shared" si="33"/>
        <v>70</v>
      </c>
      <c r="Y143" s="106"/>
      <c r="Z143" s="102"/>
    </row>
    <row r="144" spans="1:26" s="1" customFormat="1" ht="26.1" customHeight="1" x14ac:dyDescent="0.25">
      <c r="B144" s="32"/>
      <c r="C144" s="25" t="s">
        <v>500</v>
      </c>
      <c r="D144" s="47">
        <f>SUM(D84:D143)</f>
        <v>749.94800000000009</v>
      </c>
      <c r="E144" s="48">
        <f t="shared" ref="E144:H144" si="41">SUM(E84:E143)</f>
        <v>79.304000000000002</v>
      </c>
      <c r="F144" s="49">
        <f t="shared" si="41"/>
        <v>111.88</v>
      </c>
      <c r="G144" s="49">
        <f t="shared" si="41"/>
        <v>635.03</v>
      </c>
      <c r="H144" s="50">
        <f t="shared" si="41"/>
        <v>932.85</v>
      </c>
      <c r="I144" s="40">
        <f t="shared" si="34"/>
        <v>1759.0639999999999</v>
      </c>
      <c r="J144" s="48">
        <f t="shared" ref="J144:M144" si="42">SUM(J84:J143)</f>
        <v>345.21000000000004</v>
      </c>
      <c r="K144" s="49">
        <f t="shared" si="42"/>
        <v>498.75</v>
      </c>
      <c r="L144" s="49">
        <f t="shared" si="42"/>
        <v>530.32999999999993</v>
      </c>
      <c r="M144" s="50">
        <f t="shared" si="42"/>
        <v>512.08999999999992</v>
      </c>
      <c r="N144" s="40">
        <f t="shared" si="35"/>
        <v>1886.3799999999999</v>
      </c>
      <c r="O144" s="48">
        <f t="shared" ref="O144:R144" si="43">SUM(O84:O143)</f>
        <v>550</v>
      </c>
      <c r="P144" s="49">
        <f t="shared" si="43"/>
        <v>635</v>
      </c>
      <c r="Q144" s="49">
        <f t="shared" si="43"/>
        <v>655</v>
      </c>
      <c r="R144" s="39">
        <f t="shared" si="43"/>
        <v>668.97</v>
      </c>
      <c r="S144" s="40">
        <f t="shared" si="29"/>
        <v>2508.9700000000003</v>
      </c>
      <c r="T144" s="45">
        <f t="shared" si="32"/>
        <v>6154.4139999999998</v>
      </c>
      <c r="U144" s="111">
        <f>SUM(U84:U143)</f>
        <v>6125.6</v>
      </c>
      <c r="V144" s="111">
        <f>SUM(V84:V143)</f>
        <v>5227.95</v>
      </c>
      <c r="W144" s="111">
        <f>SUM(W84:W143)</f>
        <v>5140.53</v>
      </c>
      <c r="X144" s="121">
        <f t="shared" si="33"/>
        <v>22648.493999999999</v>
      </c>
      <c r="Y144" s="109"/>
      <c r="Z144" s="109"/>
    </row>
    <row r="145" spans="1:28" s="16" customFormat="1" ht="26.1" customHeight="1" x14ac:dyDescent="0.25">
      <c r="B145" s="33" t="s">
        <v>152</v>
      </c>
      <c r="C145" s="21" t="s">
        <v>153</v>
      </c>
      <c r="D145" s="77">
        <f>+SUM(D146:D154)</f>
        <v>27.54</v>
      </c>
      <c r="E145" s="73">
        <f>+SUM(E146:E154)</f>
        <v>10</v>
      </c>
      <c r="F145" s="71">
        <f>+SUM(F146:F154)</f>
        <v>10</v>
      </c>
      <c r="G145" s="71">
        <f>+SUM(G146:G154)</f>
        <v>54.95</v>
      </c>
      <c r="H145" s="74">
        <f>+SUM(H146:H154)</f>
        <v>187.32000000000002</v>
      </c>
      <c r="I145" s="40">
        <f>+SUM(E145:H145)</f>
        <v>262.27000000000004</v>
      </c>
      <c r="J145" s="73">
        <f>+SUM(J146:J154)</f>
        <v>94.65</v>
      </c>
      <c r="K145" s="71">
        <f>+SUM(K146:K154)</f>
        <v>110</v>
      </c>
      <c r="L145" s="71">
        <f>+SUM(L146:L154)</f>
        <v>160</v>
      </c>
      <c r="M145" s="74">
        <f>+SUM(M146:M154)</f>
        <v>102</v>
      </c>
      <c r="N145" s="40">
        <f t="shared" si="35"/>
        <v>466.65</v>
      </c>
      <c r="O145" s="73">
        <f>+SUM(O146:O154)</f>
        <v>30</v>
      </c>
      <c r="P145" s="71">
        <f>+SUM(P146:P154)</f>
        <v>30</v>
      </c>
      <c r="Q145" s="71">
        <f>+SUM(Q146:Q154)</f>
        <v>60</v>
      </c>
      <c r="R145" s="78">
        <f>+SUM(R146:R154)</f>
        <v>60</v>
      </c>
      <c r="S145" s="40">
        <f t="shared" si="29"/>
        <v>180</v>
      </c>
      <c r="T145" s="45">
        <f t="shared" si="32"/>
        <v>908.92000000000007</v>
      </c>
      <c r="U145" s="111">
        <f>+SUM(U146:U154)</f>
        <v>10</v>
      </c>
      <c r="V145" s="111">
        <f>+SUM(V146:V154)</f>
        <v>10</v>
      </c>
      <c r="W145" s="111">
        <f>+SUM(W146:W154)</f>
        <v>10</v>
      </c>
      <c r="X145" s="121">
        <f t="shared" si="33"/>
        <v>938.92000000000007</v>
      </c>
      <c r="Y145" s="107"/>
      <c r="Z145" s="107"/>
    </row>
    <row r="146" spans="1:28" s="1" customFormat="1" ht="42" customHeight="1" x14ac:dyDescent="0.25">
      <c r="A146" s="1" t="s">
        <v>539</v>
      </c>
      <c r="B146" s="32" t="s">
        <v>154</v>
      </c>
      <c r="C146" s="22" t="s">
        <v>448</v>
      </c>
      <c r="D146" s="47">
        <v>0</v>
      </c>
      <c r="E146" s="48">
        <v>0</v>
      </c>
      <c r="F146" s="49">
        <v>0</v>
      </c>
      <c r="G146" s="49">
        <v>0</v>
      </c>
      <c r="H146" s="50">
        <v>0</v>
      </c>
      <c r="I146" s="40">
        <f t="shared" ref="I146:I167" si="44">+SUM(E146:H146)</f>
        <v>0</v>
      </c>
      <c r="J146" s="48">
        <v>25</v>
      </c>
      <c r="K146" s="49">
        <v>25</v>
      </c>
      <c r="L146" s="49">
        <v>25</v>
      </c>
      <c r="M146" s="50">
        <v>25</v>
      </c>
      <c r="N146" s="40">
        <f t="shared" si="35"/>
        <v>100</v>
      </c>
      <c r="O146" s="48">
        <v>25</v>
      </c>
      <c r="P146" s="49">
        <v>25</v>
      </c>
      <c r="Q146" s="49">
        <v>55</v>
      </c>
      <c r="R146" s="39">
        <v>55</v>
      </c>
      <c r="S146" s="40">
        <f t="shared" si="29"/>
        <v>160</v>
      </c>
      <c r="T146" s="45">
        <f t="shared" si="32"/>
        <v>260</v>
      </c>
      <c r="U146" s="154">
        <v>0</v>
      </c>
      <c r="V146" s="154">
        <v>0</v>
      </c>
      <c r="W146" s="154">
        <v>0</v>
      </c>
      <c r="X146" s="121">
        <f t="shared" si="33"/>
        <v>260</v>
      </c>
      <c r="Y146" s="102"/>
      <c r="Z146" s="102"/>
    </row>
    <row r="147" spans="1:28" s="1" customFormat="1" ht="51.95" customHeight="1" x14ac:dyDescent="0.25">
      <c r="A147" s="1" t="s">
        <v>539</v>
      </c>
      <c r="B147" s="32" t="s">
        <v>155</v>
      </c>
      <c r="C147" s="22" t="s">
        <v>502</v>
      </c>
      <c r="D147" s="47">
        <v>4.9000000000000004</v>
      </c>
      <c r="E147" s="48">
        <v>0</v>
      </c>
      <c r="F147" s="49">
        <v>0</v>
      </c>
      <c r="G147" s="49">
        <v>0</v>
      </c>
      <c r="H147" s="50">
        <v>0</v>
      </c>
      <c r="I147" s="40">
        <f t="shared" si="44"/>
        <v>0</v>
      </c>
      <c r="J147" s="48">
        <v>0</v>
      </c>
      <c r="K147" s="49">
        <v>0</v>
      </c>
      <c r="L147" s="49">
        <v>0</v>
      </c>
      <c r="M147" s="50">
        <v>0</v>
      </c>
      <c r="N147" s="40">
        <f t="shared" si="35"/>
        <v>0</v>
      </c>
      <c r="O147" s="48">
        <v>0</v>
      </c>
      <c r="P147" s="49">
        <v>0</v>
      </c>
      <c r="Q147" s="49">
        <v>0</v>
      </c>
      <c r="R147" s="39">
        <v>0</v>
      </c>
      <c r="S147" s="40">
        <f t="shared" si="29"/>
        <v>0</v>
      </c>
      <c r="T147" s="45">
        <f t="shared" si="32"/>
        <v>0</v>
      </c>
      <c r="U147" s="154">
        <v>0</v>
      </c>
      <c r="V147" s="154">
        <v>0</v>
      </c>
      <c r="W147" s="154">
        <v>0</v>
      </c>
      <c r="X147" s="121">
        <f t="shared" ref="X147:X164" si="45">+T147+U147+V147+W147</f>
        <v>0</v>
      </c>
      <c r="Y147" s="102"/>
      <c r="Z147" s="102"/>
    </row>
    <row r="148" spans="1:28" s="1" customFormat="1" ht="42" customHeight="1" x14ac:dyDescent="0.25">
      <c r="A148" s="1" t="s">
        <v>541</v>
      </c>
      <c r="B148" s="32" t="s">
        <v>156</v>
      </c>
      <c r="C148" s="22" t="s">
        <v>512</v>
      </c>
      <c r="D148" s="47">
        <v>0</v>
      </c>
      <c r="E148" s="48">
        <v>0</v>
      </c>
      <c r="F148" s="49">
        <v>0</v>
      </c>
      <c r="G148" s="49">
        <v>9.6</v>
      </c>
      <c r="H148" s="50">
        <v>0</v>
      </c>
      <c r="I148" s="40">
        <f t="shared" si="44"/>
        <v>9.6</v>
      </c>
      <c r="J148" s="48">
        <v>30</v>
      </c>
      <c r="K148" s="49">
        <v>50</v>
      </c>
      <c r="L148" s="49">
        <v>100</v>
      </c>
      <c r="M148" s="50">
        <v>42</v>
      </c>
      <c r="N148" s="40">
        <f t="shared" si="35"/>
        <v>222</v>
      </c>
      <c r="O148" s="48">
        <v>0</v>
      </c>
      <c r="P148" s="49">
        <v>0</v>
      </c>
      <c r="Q148" s="49">
        <v>0</v>
      </c>
      <c r="R148" s="39">
        <v>0</v>
      </c>
      <c r="S148" s="40">
        <f t="shared" si="29"/>
        <v>0</v>
      </c>
      <c r="T148" s="45">
        <f t="shared" si="32"/>
        <v>231.6</v>
      </c>
      <c r="U148" s="154">
        <v>0</v>
      </c>
      <c r="V148" s="154">
        <v>0</v>
      </c>
      <c r="W148" s="154">
        <v>0</v>
      </c>
      <c r="X148" s="121">
        <f t="shared" si="45"/>
        <v>231.6</v>
      </c>
      <c r="Y148" s="102"/>
      <c r="Z148" s="102"/>
      <c r="AA148" s="93"/>
      <c r="AB148" s="93"/>
    </row>
    <row r="149" spans="1:28" s="1" customFormat="1" ht="48" customHeight="1" x14ac:dyDescent="0.25">
      <c r="A149" s="1" t="s">
        <v>541</v>
      </c>
      <c r="B149" s="32" t="s">
        <v>517</v>
      </c>
      <c r="C149" s="22" t="s">
        <v>513</v>
      </c>
      <c r="D149" s="47">
        <v>22.64</v>
      </c>
      <c r="E149" s="48">
        <v>0</v>
      </c>
      <c r="F149" s="49">
        <v>0</v>
      </c>
      <c r="G149" s="49">
        <v>0</v>
      </c>
      <c r="H149" s="50">
        <v>0</v>
      </c>
      <c r="I149" s="40">
        <f t="shared" si="44"/>
        <v>0</v>
      </c>
      <c r="J149" s="48">
        <v>0</v>
      </c>
      <c r="K149" s="49">
        <v>0</v>
      </c>
      <c r="L149" s="49">
        <v>0</v>
      </c>
      <c r="M149" s="50">
        <v>0</v>
      </c>
      <c r="N149" s="40">
        <f t="shared" si="35"/>
        <v>0</v>
      </c>
      <c r="O149" s="48">
        <v>0</v>
      </c>
      <c r="P149" s="49">
        <v>0</v>
      </c>
      <c r="Q149" s="49">
        <v>0</v>
      </c>
      <c r="R149" s="39">
        <v>0</v>
      </c>
      <c r="S149" s="40">
        <f t="shared" ref="S149:S164" si="46">+SUM(O149:R149)</f>
        <v>0</v>
      </c>
      <c r="T149" s="45">
        <f t="shared" si="32"/>
        <v>0</v>
      </c>
      <c r="U149" s="154">
        <v>0</v>
      </c>
      <c r="V149" s="154">
        <v>0</v>
      </c>
      <c r="W149" s="154">
        <v>0</v>
      </c>
      <c r="X149" s="121">
        <f t="shared" si="45"/>
        <v>0</v>
      </c>
      <c r="Y149" s="102"/>
      <c r="Z149" s="102"/>
    </row>
    <row r="150" spans="1:28" s="1" customFormat="1" ht="37.5" customHeight="1" x14ac:dyDescent="0.25">
      <c r="A150" s="1" t="s">
        <v>550</v>
      </c>
      <c r="B150" s="32" t="s">
        <v>157</v>
      </c>
      <c r="C150" s="22" t="s">
        <v>521</v>
      </c>
      <c r="D150" s="47">
        <v>0</v>
      </c>
      <c r="E150" s="48">
        <v>0</v>
      </c>
      <c r="F150" s="49">
        <v>0</v>
      </c>
      <c r="G150" s="49">
        <v>0</v>
      </c>
      <c r="H150" s="50">
        <v>0</v>
      </c>
      <c r="I150" s="40">
        <f t="shared" si="44"/>
        <v>0</v>
      </c>
      <c r="J150" s="48">
        <v>5</v>
      </c>
      <c r="K150" s="49">
        <v>5</v>
      </c>
      <c r="L150" s="49">
        <v>5</v>
      </c>
      <c r="M150" s="50">
        <v>5</v>
      </c>
      <c r="N150" s="40">
        <f t="shared" si="35"/>
        <v>20</v>
      </c>
      <c r="O150" s="48">
        <v>5</v>
      </c>
      <c r="P150" s="49">
        <v>5</v>
      </c>
      <c r="Q150" s="49">
        <v>5</v>
      </c>
      <c r="R150" s="39">
        <v>5</v>
      </c>
      <c r="S150" s="40">
        <f t="shared" si="46"/>
        <v>20</v>
      </c>
      <c r="T150" s="45">
        <f t="shared" si="32"/>
        <v>40</v>
      </c>
      <c r="U150" s="154">
        <v>10</v>
      </c>
      <c r="V150" s="154">
        <v>10</v>
      </c>
      <c r="W150" s="154">
        <v>10</v>
      </c>
      <c r="X150" s="121">
        <f t="shared" si="45"/>
        <v>70</v>
      </c>
      <c r="Y150" s="102"/>
      <c r="Z150" s="102"/>
    </row>
    <row r="151" spans="1:28" s="1" customFormat="1" ht="32.25" customHeight="1" x14ac:dyDescent="0.25">
      <c r="A151" s="1" t="s">
        <v>538</v>
      </c>
      <c r="B151" s="32" t="s">
        <v>158</v>
      </c>
      <c r="C151" s="19" t="s">
        <v>514</v>
      </c>
      <c r="D151" s="47">
        <v>0</v>
      </c>
      <c r="E151" s="48">
        <v>0</v>
      </c>
      <c r="F151" s="49">
        <v>0</v>
      </c>
      <c r="G151" s="49">
        <v>0</v>
      </c>
      <c r="H151" s="50">
        <v>145</v>
      </c>
      <c r="I151" s="40">
        <f t="shared" si="44"/>
        <v>145</v>
      </c>
      <c r="J151" s="48">
        <v>30</v>
      </c>
      <c r="K151" s="49">
        <v>30</v>
      </c>
      <c r="L151" s="49">
        <v>30</v>
      </c>
      <c r="M151" s="50">
        <v>30</v>
      </c>
      <c r="N151" s="40">
        <f t="shared" si="35"/>
        <v>120</v>
      </c>
      <c r="O151" s="48">
        <v>0</v>
      </c>
      <c r="P151" s="49">
        <v>0</v>
      </c>
      <c r="Q151" s="49">
        <v>0</v>
      </c>
      <c r="R151" s="39">
        <v>0</v>
      </c>
      <c r="S151" s="40">
        <f t="shared" si="46"/>
        <v>0</v>
      </c>
      <c r="T151" s="45">
        <f t="shared" si="32"/>
        <v>265</v>
      </c>
      <c r="U151" s="154">
        <v>0</v>
      </c>
      <c r="V151" s="154">
        <v>0</v>
      </c>
      <c r="W151" s="154">
        <v>0</v>
      </c>
      <c r="X151" s="121">
        <f t="shared" si="45"/>
        <v>265</v>
      </c>
      <c r="Y151" s="102"/>
      <c r="Z151" s="102"/>
    </row>
    <row r="152" spans="1:28" s="1" customFormat="1" ht="26.1" customHeight="1" x14ac:dyDescent="0.25">
      <c r="A152" s="1" t="s">
        <v>538</v>
      </c>
      <c r="B152" s="32" t="s">
        <v>159</v>
      </c>
      <c r="C152" s="19" t="s">
        <v>515</v>
      </c>
      <c r="D152" s="47">
        <v>0</v>
      </c>
      <c r="E152" s="48">
        <v>0</v>
      </c>
      <c r="F152" s="49">
        <v>0</v>
      </c>
      <c r="G152" s="49">
        <v>0</v>
      </c>
      <c r="H152" s="50">
        <v>9.8000000000000007</v>
      </c>
      <c r="I152" s="40">
        <f t="shared" si="44"/>
        <v>9.8000000000000007</v>
      </c>
      <c r="J152" s="48">
        <v>0</v>
      </c>
      <c r="K152" s="49">
        <v>0</v>
      </c>
      <c r="L152" s="49">
        <v>0</v>
      </c>
      <c r="M152" s="50">
        <v>0</v>
      </c>
      <c r="N152" s="40">
        <f t="shared" si="35"/>
        <v>0</v>
      </c>
      <c r="O152" s="48">
        <v>0</v>
      </c>
      <c r="P152" s="49">
        <v>0</v>
      </c>
      <c r="Q152" s="49">
        <v>0</v>
      </c>
      <c r="R152" s="39">
        <v>0</v>
      </c>
      <c r="S152" s="40">
        <f t="shared" si="46"/>
        <v>0</v>
      </c>
      <c r="T152" s="45">
        <f t="shared" si="32"/>
        <v>9.8000000000000007</v>
      </c>
      <c r="U152" s="154">
        <v>0</v>
      </c>
      <c r="V152" s="154">
        <v>0</v>
      </c>
      <c r="W152" s="154">
        <v>0</v>
      </c>
      <c r="X152" s="121">
        <f t="shared" si="45"/>
        <v>9.8000000000000007</v>
      </c>
      <c r="Y152" s="102"/>
      <c r="Z152" s="102"/>
    </row>
    <row r="153" spans="1:28" s="1" customFormat="1" ht="39" customHeight="1" x14ac:dyDescent="0.25">
      <c r="A153" s="1" t="s">
        <v>540</v>
      </c>
      <c r="B153" s="32" t="s">
        <v>160</v>
      </c>
      <c r="C153" s="20" t="s">
        <v>516</v>
      </c>
      <c r="D153" s="47">
        <v>0</v>
      </c>
      <c r="E153" s="48">
        <v>10</v>
      </c>
      <c r="F153" s="49">
        <v>10</v>
      </c>
      <c r="G153" s="49">
        <v>45.35</v>
      </c>
      <c r="H153" s="50">
        <v>20</v>
      </c>
      <c r="I153" s="40">
        <f t="shared" si="44"/>
        <v>85.35</v>
      </c>
      <c r="J153" s="48">
        <v>4.6500000000000004</v>
      </c>
      <c r="K153" s="49">
        <v>0</v>
      </c>
      <c r="L153" s="49">
        <v>0</v>
      </c>
      <c r="M153" s="50">
        <v>0</v>
      </c>
      <c r="N153" s="40">
        <f t="shared" si="35"/>
        <v>4.6500000000000004</v>
      </c>
      <c r="O153" s="48">
        <v>0</v>
      </c>
      <c r="P153" s="49">
        <v>0</v>
      </c>
      <c r="Q153" s="49">
        <v>0</v>
      </c>
      <c r="R153" s="39">
        <v>0</v>
      </c>
      <c r="S153" s="40">
        <f t="shared" si="46"/>
        <v>0</v>
      </c>
      <c r="T153" s="45">
        <f t="shared" si="32"/>
        <v>90</v>
      </c>
      <c r="U153" s="154">
        <v>0</v>
      </c>
      <c r="V153" s="154">
        <v>0</v>
      </c>
      <c r="W153" s="154">
        <v>0</v>
      </c>
      <c r="X153" s="121">
        <v>0</v>
      </c>
      <c r="Y153" s="102"/>
      <c r="Z153" s="102"/>
    </row>
    <row r="154" spans="1:28" s="1" customFormat="1" ht="34.5" customHeight="1" x14ac:dyDescent="0.25">
      <c r="A154" s="1" t="s">
        <v>544</v>
      </c>
      <c r="B154" s="32" t="s">
        <v>161</v>
      </c>
      <c r="C154" s="29" t="s">
        <v>522</v>
      </c>
      <c r="D154" s="47">
        <v>0</v>
      </c>
      <c r="E154" s="48">
        <v>0</v>
      </c>
      <c r="F154" s="49">
        <v>0</v>
      </c>
      <c r="G154" s="49">
        <v>0</v>
      </c>
      <c r="H154" s="50">
        <v>12.52</v>
      </c>
      <c r="I154" s="40">
        <f t="shared" si="44"/>
        <v>12.52</v>
      </c>
      <c r="J154" s="48">
        <v>0</v>
      </c>
      <c r="K154" s="49">
        <v>0</v>
      </c>
      <c r="L154" s="49">
        <v>0</v>
      </c>
      <c r="M154" s="50">
        <v>0</v>
      </c>
      <c r="N154" s="40">
        <f t="shared" si="35"/>
        <v>0</v>
      </c>
      <c r="O154" s="48">
        <v>0</v>
      </c>
      <c r="P154" s="49">
        <v>0</v>
      </c>
      <c r="Q154" s="49">
        <v>0</v>
      </c>
      <c r="R154" s="39">
        <v>0</v>
      </c>
      <c r="S154" s="40">
        <f t="shared" si="46"/>
        <v>0</v>
      </c>
      <c r="T154" s="45">
        <f t="shared" si="32"/>
        <v>12.52</v>
      </c>
      <c r="U154" s="154">
        <v>0</v>
      </c>
      <c r="V154" s="154">
        <v>0</v>
      </c>
      <c r="W154" s="154">
        <v>0</v>
      </c>
      <c r="X154" s="121">
        <f t="shared" si="45"/>
        <v>12.52</v>
      </c>
      <c r="Y154" s="102"/>
      <c r="Z154" s="102"/>
    </row>
    <row r="155" spans="1:28" s="1" customFormat="1" ht="26.1" customHeight="1" x14ac:dyDescent="0.25">
      <c r="B155" s="32"/>
      <c r="C155" s="87" t="s">
        <v>162</v>
      </c>
      <c r="D155" s="77">
        <f>+SUM(D146:D154)</f>
        <v>27.54</v>
      </c>
      <c r="E155" s="73">
        <f>+SUM(E146:E154)</f>
        <v>10</v>
      </c>
      <c r="F155" s="71">
        <f>+SUM(F146:F154)</f>
        <v>10</v>
      </c>
      <c r="G155" s="71">
        <f>+SUM(G146:G154)</f>
        <v>54.95</v>
      </c>
      <c r="H155" s="74">
        <f>+SUM(H146:H154)</f>
        <v>187.32000000000002</v>
      </c>
      <c r="I155" s="40">
        <f t="shared" si="44"/>
        <v>262.27000000000004</v>
      </c>
      <c r="J155" s="73">
        <f>+SUM(J146:J154)</f>
        <v>94.65</v>
      </c>
      <c r="K155" s="71">
        <f>+SUM(K146:K154)</f>
        <v>110</v>
      </c>
      <c r="L155" s="71">
        <f>+SUM(L146:L154)</f>
        <v>160</v>
      </c>
      <c r="M155" s="74">
        <f>+SUM(M146:M154)</f>
        <v>102</v>
      </c>
      <c r="N155" s="40">
        <f t="shared" si="35"/>
        <v>466.65</v>
      </c>
      <c r="O155" s="73">
        <f>+SUM(O146:O154)</f>
        <v>30</v>
      </c>
      <c r="P155" s="71">
        <f>+SUM(P146:P154)</f>
        <v>30</v>
      </c>
      <c r="Q155" s="71">
        <f>+SUM(Q146:Q154)</f>
        <v>60</v>
      </c>
      <c r="R155" s="74">
        <f>+SUM(R146:R154)</f>
        <v>60</v>
      </c>
      <c r="S155" s="40">
        <f t="shared" si="46"/>
        <v>180</v>
      </c>
      <c r="T155" s="45">
        <f t="shared" si="32"/>
        <v>908.92000000000007</v>
      </c>
      <c r="U155" s="111">
        <f>+SUM(U146:U154)</f>
        <v>10</v>
      </c>
      <c r="V155" s="111">
        <f>+SUM(V146:V154)</f>
        <v>10</v>
      </c>
      <c r="W155" s="111">
        <f>+SUM(W146:W154)</f>
        <v>10</v>
      </c>
      <c r="X155" s="121">
        <f t="shared" si="45"/>
        <v>938.92000000000007</v>
      </c>
      <c r="Y155" s="107"/>
      <c r="Z155" s="107"/>
    </row>
    <row r="156" spans="1:28" s="1" customFormat="1" ht="26.1" customHeight="1" x14ac:dyDescent="0.25">
      <c r="B156" s="32" t="s">
        <v>163</v>
      </c>
      <c r="C156" s="27" t="s">
        <v>164</v>
      </c>
      <c r="D156" s="77">
        <f>+SUM(D157:D160)</f>
        <v>0</v>
      </c>
      <c r="E156" s="73">
        <f t="shared" ref="E156:H156" si="47">+SUM(E157:E160)</f>
        <v>5</v>
      </c>
      <c r="F156" s="71">
        <f t="shared" si="47"/>
        <v>5</v>
      </c>
      <c r="G156" s="71">
        <f t="shared" si="47"/>
        <v>63.67</v>
      </c>
      <c r="H156" s="74">
        <f t="shared" si="47"/>
        <v>60.3</v>
      </c>
      <c r="I156" s="40">
        <f t="shared" si="44"/>
        <v>133.97</v>
      </c>
      <c r="J156" s="73">
        <f t="shared" ref="J156:M156" si="48">+SUM(J157:J160)</f>
        <v>15</v>
      </c>
      <c r="K156" s="71">
        <f t="shared" si="48"/>
        <v>15</v>
      </c>
      <c r="L156" s="71">
        <f t="shared" si="48"/>
        <v>30</v>
      </c>
      <c r="M156" s="74">
        <f t="shared" si="48"/>
        <v>20</v>
      </c>
      <c r="N156" s="40">
        <f t="shared" si="35"/>
        <v>80</v>
      </c>
      <c r="O156" s="73">
        <f t="shared" ref="O156:R156" si="49">+SUM(O157:O160)</f>
        <v>80</v>
      </c>
      <c r="P156" s="71">
        <f t="shared" si="49"/>
        <v>80</v>
      </c>
      <c r="Q156" s="71">
        <f t="shared" si="49"/>
        <v>110</v>
      </c>
      <c r="R156" s="78">
        <f t="shared" si="49"/>
        <v>110</v>
      </c>
      <c r="S156" s="40">
        <f t="shared" si="46"/>
        <v>380</v>
      </c>
      <c r="T156" s="45">
        <f t="shared" si="32"/>
        <v>593.97</v>
      </c>
      <c r="U156" s="111">
        <f>+SUM(U157:U160)</f>
        <v>350</v>
      </c>
      <c r="V156" s="111">
        <f>+SUM(V157:V160)</f>
        <v>150</v>
      </c>
      <c r="W156" s="111">
        <f>+SUM(W157:W160)</f>
        <v>150</v>
      </c>
      <c r="X156" s="121">
        <f t="shared" si="45"/>
        <v>1243.97</v>
      </c>
      <c r="Y156" s="102"/>
      <c r="Z156" s="102"/>
    </row>
    <row r="157" spans="1:28" s="1" customFormat="1" ht="38.25" customHeight="1" x14ac:dyDescent="0.25">
      <c r="A157" s="1" t="s">
        <v>550</v>
      </c>
      <c r="B157" s="32" t="s">
        <v>165</v>
      </c>
      <c r="C157" s="22" t="s">
        <v>518</v>
      </c>
      <c r="D157" s="47">
        <v>0</v>
      </c>
      <c r="E157" s="48">
        <v>0</v>
      </c>
      <c r="F157" s="49">
        <v>0</v>
      </c>
      <c r="G157" s="53">
        <v>0</v>
      </c>
      <c r="H157" s="54">
        <v>0</v>
      </c>
      <c r="I157" s="40">
        <f t="shared" si="44"/>
        <v>0</v>
      </c>
      <c r="J157" s="56">
        <v>10</v>
      </c>
      <c r="K157" s="53">
        <v>10</v>
      </c>
      <c r="L157" s="53">
        <v>20</v>
      </c>
      <c r="M157" s="54">
        <v>10</v>
      </c>
      <c r="N157" s="55">
        <f t="shared" si="35"/>
        <v>50</v>
      </c>
      <c r="O157" s="56">
        <v>25</v>
      </c>
      <c r="P157" s="53">
        <v>25</v>
      </c>
      <c r="Q157" s="53">
        <v>50</v>
      </c>
      <c r="R157" s="76">
        <v>50</v>
      </c>
      <c r="S157" s="55">
        <f t="shared" si="46"/>
        <v>150</v>
      </c>
      <c r="T157" s="45">
        <f>+I157+N157+S157</f>
        <v>200</v>
      </c>
      <c r="U157" s="154">
        <v>100</v>
      </c>
      <c r="V157" s="154">
        <v>100</v>
      </c>
      <c r="W157" s="154">
        <v>100</v>
      </c>
      <c r="X157" s="121">
        <f t="shared" si="45"/>
        <v>500</v>
      </c>
      <c r="Y157" s="102"/>
      <c r="Z157" s="102"/>
    </row>
    <row r="158" spans="1:28" s="1" customFormat="1" ht="60" customHeight="1" x14ac:dyDescent="0.25">
      <c r="A158" s="1" t="s">
        <v>550</v>
      </c>
      <c r="B158" s="32" t="s">
        <v>166</v>
      </c>
      <c r="C158" s="22" t="s">
        <v>167</v>
      </c>
      <c r="D158" s="47">
        <v>0</v>
      </c>
      <c r="E158" s="48">
        <v>0</v>
      </c>
      <c r="F158" s="49">
        <v>0</v>
      </c>
      <c r="G158" s="53">
        <v>0</v>
      </c>
      <c r="H158" s="54">
        <v>0</v>
      </c>
      <c r="I158" s="40">
        <f t="shared" si="44"/>
        <v>0</v>
      </c>
      <c r="J158" s="56">
        <v>0</v>
      </c>
      <c r="K158" s="53">
        <v>0</v>
      </c>
      <c r="L158" s="53">
        <v>0</v>
      </c>
      <c r="M158" s="54">
        <v>0</v>
      </c>
      <c r="N158" s="55">
        <f t="shared" si="35"/>
        <v>0</v>
      </c>
      <c r="O158" s="56">
        <v>50</v>
      </c>
      <c r="P158" s="53">
        <v>50</v>
      </c>
      <c r="Q158" s="53">
        <v>50</v>
      </c>
      <c r="R158" s="76">
        <v>50</v>
      </c>
      <c r="S158" s="55">
        <f t="shared" si="46"/>
        <v>200</v>
      </c>
      <c r="T158" s="45">
        <f>+I158+N158+S158</f>
        <v>200</v>
      </c>
      <c r="U158" s="154">
        <v>200</v>
      </c>
      <c r="V158" s="154">
        <v>0</v>
      </c>
      <c r="W158" s="154">
        <v>0</v>
      </c>
      <c r="X158" s="121">
        <f t="shared" si="45"/>
        <v>400</v>
      </c>
      <c r="Y158" s="102"/>
      <c r="Z158" s="102"/>
    </row>
    <row r="159" spans="1:28" s="1" customFormat="1" ht="45.75" customHeight="1" x14ac:dyDescent="0.25">
      <c r="A159" s="1" t="s">
        <v>550</v>
      </c>
      <c r="B159" s="32" t="s">
        <v>168</v>
      </c>
      <c r="C159" s="22" t="s">
        <v>336</v>
      </c>
      <c r="D159" s="47">
        <v>0</v>
      </c>
      <c r="E159" s="48">
        <v>0</v>
      </c>
      <c r="F159" s="49">
        <v>0</v>
      </c>
      <c r="G159" s="53">
        <v>33.67</v>
      </c>
      <c r="H159" s="54">
        <v>0</v>
      </c>
      <c r="I159" s="40">
        <f t="shared" ref="I159" si="50">+SUM(E159:H159)</f>
        <v>33.67</v>
      </c>
      <c r="J159" s="56">
        <v>5</v>
      </c>
      <c r="K159" s="53">
        <v>5</v>
      </c>
      <c r="L159" s="53">
        <v>10</v>
      </c>
      <c r="M159" s="54">
        <v>10</v>
      </c>
      <c r="N159" s="55">
        <f t="shared" ref="N159" si="51">+SUM(J159:M159)</f>
        <v>30</v>
      </c>
      <c r="O159" s="56">
        <v>5</v>
      </c>
      <c r="P159" s="53">
        <v>5</v>
      </c>
      <c r="Q159" s="53">
        <v>10</v>
      </c>
      <c r="R159" s="76">
        <v>10</v>
      </c>
      <c r="S159" s="55">
        <f t="shared" si="46"/>
        <v>30</v>
      </c>
      <c r="T159" s="45">
        <f t="shared" ref="T159:T161" si="52">+I159+N159+S159</f>
        <v>93.67</v>
      </c>
      <c r="U159" s="154">
        <v>20</v>
      </c>
      <c r="V159" s="154">
        <v>20</v>
      </c>
      <c r="W159" s="154">
        <v>20</v>
      </c>
      <c r="X159" s="121">
        <f t="shared" si="45"/>
        <v>153.67000000000002</v>
      </c>
      <c r="Y159" s="102"/>
      <c r="Z159" s="102"/>
    </row>
    <row r="160" spans="1:28" s="1" customFormat="1" ht="54.95" customHeight="1" x14ac:dyDescent="0.25">
      <c r="A160" s="1" t="s">
        <v>541</v>
      </c>
      <c r="B160" s="32" t="s">
        <v>169</v>
      </c>
      <c r="C160" s="22" t="s">
        <v>450</v>
      </c>
      <c r="D160" s="47">
        <v>0</v>
      </c>
      <c r="E160" s="48">
        <v>5</v>
      </c>
      <c r="F160" s="49">
        <v>5</v>
      </c>
      <c r="G160" s="53">
        <v>30</v>
      </c>
      <c r="H160" s="54">
        <v>60.3</v>
      </c>
      <c r="I160" s="40">
        <f t="shared" ref="I160" si="53">+SUM(E160:H160)</f>
        <v>100.3</v>
      </c>
      <c r="J160" s="56">
        <v>0</v>
      </c>
      <c r="K160" s="53">
        <v>0</v>
      </c>
      <c r="L160" s="53">
        <v>0</v>
      </c>
      <c r="M160" s="54">
        <v>0</v>
      </c>
      <c r="N160" s="55">
        <f t="shared" ref="N160" si="54">+SUM(J160:M160)</f>
        <v>0</v>
      </c>
      <c r="O160" s="56">
        <v>0</v>
      </c>
      <c r="P160" s="53">
        <v>0</v>
      </c>
      <c r="Q160" s="53">
        <v>0</v>
      </c>
      <c r="R160" s="76">
        <v>0</v>
      </c>
      <c r="S160" s="55">
        <f t="shared" si="46"/>
        <v>0</v>
      </c>
      <c r="T160" s="45">
        <f t="shared" si="52"/>
        <v>100.3</v>
      </c>
      <c r="U160" s="154">
        <v>30</v>
      </c>
      <c r="V160" s="154">
        <v>30</v>
      </c>
      <c r="W160" s="154">
        <v>30</v>
      </c>
      <c r="X160" s="121">
        <f t="shared" si="45"/>
        <v>190.3</v>
      </c>
      <c r="Y160" s="102"/>
      <c r="Z160" s="102"/>
    </row>
    <row r="161" spans="1:28" s="1" customFormat="1" ht="26.1" customHeight="1" x14ac:dyDescent="0.25">
      <c r="B161" s="32"/>
      <c r="C161" s="87" t="s">
        <v>170</v>
      </c>
      <c r="D161" s="77">
        <f>+SUM(D157:D160)</f>
        <v>0</v>
      </c>
      <c r="E161" s="73">
        <f>+SUM(E157:E160)</f>
        <v>5</v>
      </c>
      <c r="F161" s="71">
        <f>+SUM(F157:F160)</f>
        <v>5</v>
      </c>
      <c r="G161" s="71">
        <f>+SUM(G157:G160)</f>
        <v>63.67</v>
      </c>
      <c r="H161" s="74">
        <f>+SUM(H157:H160)</f>
        <v>60.3</v>
      </c>
      <c r="I161" s="40">
        <f t="shared" si="44"/>
        <v>133.97</v>
      </c>
      <c r="J161" s="73">
        <f>+SUM(J157:J160)</f>
        <v>15</v>
      </c>
      <c r="K161" s="71">
        <f>+SUM(K157:K160)</f>
        <v>15</v>
      </c>
      <c r="L161" s="71">
        <f>+SUM(L157:L160)</f>
        <v>30</v>
      </c>
      <c r="M161" s="74">
        <f>+SUM(M157:M160)</f>
        <v>20</v>
      </c>
      <c r="N161" s="40">
        <f t="shared" si="35"/>
        <v>80</v>
      </c>
      <c r="O161" s="73">
        <f>+SUM(O157:O160)</f>
        <v>80</v>
      </c>
      <c r="P161" s="71">
        <f>+SUM(P157:P160)</f>
        <v>80</v>
      </c>
      <c r="Q161" s="71">
        <f>+SUM(Q157:Q160)</f>
        <v>110</v>
      </c>
      <c r="R161" s="74">
        <f>+SUM(R157:R160)</f>
        <v>110</v>
      </c>
      <c r="S161" s="55">
        <f t="shared" si="46"/>
        <v>380</v>
      </c>
      <c r="T161" s="45">
        <f t="shared" si="52"/>
        <v>593.97</v>
      </c>
      <c r="U161" s="111">
        <f>+SUM(U157:U160)</f>
        <v>350</v>
      </c>
      <c r="V161" s="111">
        <f>+SUM(V157:V160)</f>
        <v>150</v>
      </c>
      <c r="W161" s="111">
        <f>+SUM(W157:W160)</f>
        <v>150</v>
      </c>
      <c r="X161" s="121">
        <f t="shared" si="45"/>
        <v>1243.97</v>
      </c>
      <c r="Y161" s="107"/>
      <c r="Z161" s="107"/>
    </row>
    <row r="162" spans="1:28" s="1" customFormat="1" ht="28.35" customHeight="1" x14ac:dyDescent="0.25">
      <c r="B162" s="92" t="s">
        <v>171</v>
      </c>
      <c r="C162" s="28" t="s">
        <v>172</v>
      </c>
      <c r="D162" s="46">
        <f>+D163</f>
        <v>0</v>
      </c>
      <c r="E162" s="79">
        <f>+E163</f>
        <v>0</v>
      </c>
      <c r="F162" s="66">
        <f>+F163</f>
        <v>169.095</v>
      </c>
      <c r="G162" s="66">
        <f>+G163</f>
        <v>50</v>
      </c>
      <c r="H162" s="80">
        <f>+H163</f>
        <v>66.010000000000005</v>
      </c>
      <c r="I162" s="46">
        <f t="shared" si="44"/>
        <v>285.10500000000002</v>
      </c>
      <c r="J162" s="81">
        <v>0</v>
      </c>
      <c r="K162" s="82">
        <v>0</v>
      </c>
      <c r="L162" s="82">
        <v>0</v>
      </c>
      <c r="M162" s="83">
        <v>0</v>
      </c>
      <c r="N162" s="46">
        <f t="shared" si="35"/>
        <v>0</v>
      </c>
      <c r="O162" s="81">
        <v>0</v>
      </c>
      <c r="P162" s="82">
        <v>0</v>
      </c>
      <c r="Q162" s="82">
        <v>0</v>
      </c>
      <c r="R162" s="83">
        <v>0</v>
      </c>
      <c r="S162" s="46">
        <f t="shared" si="46"/>
        <v>0</v>
      </c>
      <c r="T162" s="45">
        <f>+I162+N162+S162</f>
        <v>285.10500000000002</v>
      </c>
      <c r="U162" s="159">
        <f>+U163</f>
        <v>0</v>
      </c>
      <c r="V162" s="159">
        <f>+V163</f>
        <v>0</v>
      </c>
      <c r="W162" s="159">
        <f>+W163</f>
        <v>0</v>
      </c>
      <c r="X162" s="121">
        <f t="shared" si="45"/>
        <v>285.10500000000002</v>
      </c>
    </row>
    <row r="163" spans="1:28" s="1" customFormat="1" ht="42.4" customHeight="1" x14ac:dyDescent="0.25">
      <c r="A163" s="1" t="s">
        <v>529</v>
      </c>
      <c r="B163" s="32" t="s">
        <v>173</v>
      </c>
      <c r="C163" s="20" t="s">
        <v>397</v>
      </c>
      <c r="D163" s="59">
        <v>0</v>
      </c>
      <c r="E163" s="56">
        <v>0</v>
      </c>
      <c r="F163" s="53">
        <v>169.095</v>
      </c>
      <c r="G163" s="53">
        <v>50</v>
      </c>
      <c r="H163" s="54">
        <v>66.010000000000005</v>
      </c>
      <c r="I163" s="40">
        <f t="shared" si="44"/>
        <v>285.10500000000002</v>
      </c>
      <c r="J163" s="56">
        <v>0</v>
      </c>
      <c r="K163" s="53">
        <v>0</v>
      </c>
      <c r="L163" s="53">
        <v>0</v>
      </c>
      <c r="M163" s="54">
        <v>0</v>
      </c>
      <c r="N163" s="55">
        <f t="shared" si="35"/>
        <v>0</v>
      </c>
      <c r="O163" s="56">
        <v>0</v>
      </c>
      <c r="P163" s="53">
        <v>0</v>
      </c>
      <c r="Q163" s="53">
        <v>0</v>
      </c>
      <c r="R163" s="76">
        <v>0</v>
      </c>
      <c r="S163" s="55">
        <f t="shared" si="46"/>
        <v>0</v>
      </c>
      <c r="T163" s="45">
        <f>+I163+N163+S163</f>
        <v>285.10500000000002</v>
      </c>
      <c r="U163" s="154">
        <v>0</v>
      </c>
      <c r="V163" s="154">
        <v>0</v>
      </c>
      <c r="W163" s="154">
        <v>0</v>
      </c>
      <c r="X163" s="121">
        <f t="shared" si="45"/>
        <v>285.10500000000002</v>
      </c>
      <c r="Z163" s="93"/>
      <c r="AA163" s="93"/>
      <c r="AB163" s="93"/>
    </row>
    <row r="164" spans="1:28" s="1" customFormat="1" ht="26.1" customHeight="1" x14ac:dyDescent="0.25">
      <c r="B164" s="92" t="s">
        <v>174</v>
      </c>
      <c r="C164" s="23" t="s">
        <v>175</v>
      </c>
      <c r="D164" s="46">
        <f>+SUM(D165:D297)</f>
        <v>1907.4010100000003</v>
      </c>
      <c r="E164" s="81">
        <f>+SUM(E165:E297)</f>
        <v>354.51400000000001</v>
      </c>
      <c r="F164" s="82">
        <f>+SUM(F165:F297)</f>
        <v>849.82499999999993</v>
      </c>
      <c r="G164" s="82">
        <f>+SUM(G165:G297)</f>
        <v>1472.3199999999997</v>
      </c>
      <c r="H164" s="83">
        <f>+SUM(H165:H297)</f>
        <v>2208.37</v>
      </c>
      <c r="I164" s="46">
        <f t="shared" si="44"/>
        <v>4885.0289999999995</v>
      </c>
      <c r="J164" s="81">
        <f>+SUM(J165:J297)</f>
        <v>1147.46</v>
      </c>
      <c r="K164" s="82">
        <f>+SUM(K165:K297)</f>
        <v>1456.35</v>
      </c>
      <c r="L164" s="82">
        <f>+SUM(L165:L297)</f>
        <v>1844.75</v>
      </c>
      <c r="M164" s="83">
        <f>+SUM(M165:M297)</f>
        <v>1059.3699999999999</v>
      </c>
      <c r="N164" s="46">
        <f t="shared" si="35"/>
        <v>5507.9299999999994</v>
      </c>
      <c r="O164" s="81">
        <f>+SUM(O165:O297)</f>
        <v>932</v>
      </c>
      <c r="P164" s="82">
        <f>+SUM(P165:P297)</f>
        <v>1047</v>
      </c>
      <c r="Q164" s="82">
        <f>+SUM(Q165:Q297)</f>
        <v>1117</v>
      </c>
      <c r="R164" s="83">
        <f>+SUM(R165:R297)</f>
        <v>1160.97</v>
      </c>
      <c r="S164" s="46">
        <f t="shared" si="46"/>
        <v>4256.97</v>
      </c>
      <c r="T164" s="45">
        <f>+I164+N164+S164</f>
        <v>14649.929</v>
      </c>
      <c r="U164" s="121">
        <f>+SUM(U165:U297)</f>
        <v>7495.6</v>
      </c>
      <c r="V164" s="121">
        <f>+SUM(V165:V297)</f>
        <v>6397.95</v>
      </c>
      <c r="W164" s="121">
        <f>+SUM(W165:W297)</f>
        <v>6736.93</v>
      </c>
      <c r="X164" s="121">
        <f t="shared" si="45"/>
        <v>35280.409</v>
      </c>
      <c r="Z164" s="93"/>
      <c r="AA164" s="93"/>
      <c r="AB164" s="93"/>
    </row>
    <row r="165" spans="1:28" s="1" customFormat="1" ht="26.1" customHeight="1" x14ac:dyDescent="0.25">
      <c r="B165" s="33" t="s">
        <v>176</v>
      </c>
      <c r="C165" s="88" t="s">
        <v>177</v>
      </c>
      <c r="D165" s="40"/>
      <c r="E165" s="84"/>
      <c r="F165" s="85"/>
      <c r="G165" s="85"/>
      <c r="H165" s="78"/>
      <c r="I165" s="40"/>
      <c r="J165" s="84"/>
      <c r="K165" s="85"/>
      <c r="L165" s="85"/>
      <c r="M165" s="78"/>
      <c r="N165" s="40"/>
      <c r="O165" s="84"/>
      <c r="P165" s="85"/>
      <c r="Q165" s="85"/>
      <c r="R165" s="78"/>
      <c r="S165" s="40"/>
      <c r="T165" s="45"/>
      <c r="U165" s="111"/>
      <c r="V165" s="111"/>
      <c r="W165" s="154"/>
      <c r="X165" s="121"/>
      <c r="Z165" s="93"/>
      <c r="AA165" s="93"/>
      <c r="AB165" s="93"/>
    </row>
    <row r="166" spans="1:28" s="1" customFormat="1" ht="26.1" customHeight="1" x14ac:dyDescent="0.25">
      <c r="A166" s="1" t="s">
        <v>527</v>
      </c>
      <c r="B166" s="32" t="s">
        <v>178</v>
      </c>
      <c r="C166" s="18" t="s">
        <v>337</v>
      </c>
      <c r="D166" s="47">
        <f>+D14+D21</f>
        <v>146.30000000000001</v>
      </c>
      <c r="E166" s="48">
        <f>+E14+E21</f>
        <v>142.84</v>
      </c>
      <c r="F166" s="49">
        <f>+F14+F21</f>
        <v>98.86</v>
      </c>
      <c r="G166" s="49">
        <f>+G14+G21</f>
        <v>0</v>
      </c>
      <c r="H166" s="49">
        <f>+H14+H21</f>
        <v>0</v>
      </c>
      <c r="I166" s="40">
        <f t="shared" si="44"/>
        <v>241.7</v>
      </c>
      <c r="J166" s="48">
        <f>+J14+J21</f>
        <v>0</v>
      </c>
      <c r="K166" s="49">
        <f>+K14+K21</f>
        <v>0</v>
      </c>
      <c r="L166" s="49">
        <f>+L14+L21</f>
        <v>0</v>
      </c>
      <c r="M166" s="50">
        <f>+M14+M21</f>
        <v>0</v>
      </c>
      <c r="N166" s="40">
        <f t="shared" si="35"/>
        <v>0</v>
      </c>
      <c r="O166" s="48">
        <f>+O14+O21</f>
        <v>0</v>
      </c>
      <c r="P166" s="49">
        <f>+P14+P21</f>
        <v>0</v>
      </c>
      <c r="Q166" s="49">
        <f>+Q14+Q21</f>
        <v>0</v>
      </c>
      <c r="R166" s="39">
        <f>+R14+R21</f>
        <v>0</v>
      </c>
      <c r="S166" s="40">
        <f>+SUM(O166:R166)</f>
        <v>0</v>
      </c>
      <c r="T166" s="45">
        <f>+I166+N166+S166</f>
        <v>241.7</v>
      </c>
      <c r="U166" s="154">
        <f>+U14+U21</f>
        <v>0</v>
      </c>
      <c r="V166" s="154">
        <f>+V14+V21</f>
        <v>0</v>
      </c>
      <c r="W166" s="154">
        <f>+W14+W21</f>
        <v>0</v>
      </c>
      <c r="X166" s="121">
        <f>+T166+U166+V166+W166</f>
        <v>241.7</v>
      </c>
      <c r="Z166" s="93"/>
      <c r="AA166" s="93"/>
      <c r="AB166" s="93"/>
    </row>
    <row r="167" spans="1:28" s="1" customFormat="1" ht="40.700000000000003" customHeight="1" x14ac:dyDescent="0.25">
      <c r="A167" s="1" t="s">
        <v>529</v>
      </c>
      <c r="B167" s="32" t="s">
        <v>179</v>
      </c>
      <c r="C167" s="20" t="s">
        <v>397</v>
      </c>
      <c r="D167" s="59">
        <f>+D15+D22+D163</f>
        <v>0</v>
      </c>
      <c r="E167" s="56">
        <f>+E15+E22+E163</f>
        <v>10</v>
      </c>
      <c r="F167" s="53">
        <f>+F15+F22+F163</f>
        <v>344.09500000000003</v>
      </c>
      <c r="G167" s="53">
        <f>+G15+G22+G163</f>
        <v>380</v>
      </c>
      <c r="H167" s="54">
        <f>+H15+H22+H163</f>
        <v>509.49</v>
      </c>
      <c r="I167" s="40">
        <f t="shared" si="44"/>
        <v>1243.585</v>
      </c>
      <c r="J167" s="56">
        <f>+J15+J22+J163</f>
        <v>0</v>
      </c>
      <c r="K167" s="53">
        <f>+K15+K22+K163</f>
        <v>0</v>
      </c>
      <c r="L167" s="53">
        <f>+L15+L22+L163</f>
        <v>0</v>
      </c>
      <c r="M167" s="54">
        <f>+M15+M22+M163</f>
        <v>0</v>
      </c>
      <c r="N167" s="55">
        <f t="shared" si="35"/>
        <v>0</v>
      </c>
      <c r="O167" s="56">
        <f>+O15+O22+O163</f>
        <v>0</v>
      </c>
      <c r="P167" s="53">
        <f>+P15+P22+P163</f>
        <v>0</v>
      </c>
      <c r="Q167" s="53">
        <f>+Q15+Q22+Q163</f>
        <v>0</v>
      </c>
      <c r="R167" s="76">
        <f>+R15+R22+R163</f>
        <v>0</v>
      </c>
      <c r="S167" s="55">
        <f t="shared" ref="S167" si="55">+SUM(O167:R167)</f>
        <v>0</v>
      </c>
      <c r="T167" s="45">
        <f>+I167+N167+S167</f>
        <v>1243.585</v>
      </c>
      <c r="U167" s="154">
        <f>+U15+U22+U163</f>
        <v>0</v>
      </c>
      <c r="V167" s="154">
        <f>+V15+V22+V163</f>
        <v>0</v>
      </c>
      <c r="W167" s="154">
        <f>+W15+W22+W163</f>
        <v>0</v>
      </c>
      <c r="X167" s="121">
        <f t="shared" ref="X167:X230" si="56">+T167+U167+V167+W167</f>
        <v>1243.585</v>
      </c>
      <c r="Z167" s="93"/>
      <c r="AA167" s="93"/>
      <c r="AB167" s="93"/>
    </row>
    <row r="168" spans="1:28" s="1" customFormat="1" ht="44.65" customHeight="1" x14ac:dyDescent="0.25">
      <c r="A168" s="1" t="s">
        <v>529</v>
      </c>
      <c r="B168" s="32" t="s">
        <v>180</v>
      </c>
      <c r="C168" s="18" t="s">
        <v>467</v>
      </c>
      <c r="D168" s="47">
        <f>+D16+D23</f>
        <v>0</v>
      </c>
      <c r="E168" s="48">
        <f>+E16+E23</f>
        <v>0</v>
      </c>
      <c r="F168" s="49">
        <f>+F16+F23</f>
        <v>0</v>
      </c>
      <c r="G168" s="49">
        <f>+G16+G23</f>
        <v>21.4</v>
      </c>
      <c r="H168" s="50">
        <f>+H16+H23</f>
        <v>22.759999999999998</v>
      </c>
      <c r="I168" s="40">
        <f t="shared" ref="I168" si="57">+SUM(E168:H168)</f>
        <v>44.16</v>
      </c>
      <c r="J168" s="48">
        <f>+J16+J23</f>
        <v>0</v>
      </c>
      <c r="K168" s="49">
        <f>+K16+K23</f>
        <v>0</v>
      </c>
      <c r="L168" s="49">
        <f>+L16+L23</f>
        <v>0</v>
      </c>
      <c r="M168" s="50">
        <f>+M16+M23</f>
        <v>0</v>
      </c>
      <c r="N168" s="40">
        <f t="shared" ref="N168" si="58">+SUM(J168:M168)</f>
        <v>0</v>
      </c>
      <c r="O168" s="48">
        <f>+O16+O23</f>
        <v>0</v>
      </c>
      <c r="P168" s="49">
        <f>+P16+P23</f>
        <v>0</v>
      </c>
      <c r="Q168" s="49">
        <f>+Q16+Q23</f>
        <v>0</v>
      </c>
      <c r="R168" s="39">
        <f>+R16+R23</f>
        <v>0</v>
      </c>
      <c r="S168" s="40">
        <f t="shared" ref="S168:S231" si="59">+SUM(O168:R168)</f>
        <v>0</v>
      </c>
      <c r="T168" s="45">
        <f t="shared" ref="T168:T172" si="60">+I168+N168+S168</f>
        <v>44.16</v>
      </c>
      <c r="U168" s="154">
        <f>+U16+U23</f>
        <v>0</v>
      </c>
      <c r="V168" s="154">
        <f>+V16+V23</f>
        <v>0</v>
      </c>
      <c r="W168" s="154">
        <f>+W16+W23</f>
        <v>0</v>
      </c>
      <c r="X168" s="121">
        <f t="shared" si="56"/>
        <v>44.16</v>
      </c>
      <c r="Z168" s="93"/>
      <c r="AA168" s="93"/>
      <c r="AB168" s="93"/>
    </row>
    <row r="169" spans="1:28" s="1" customFormat="1" ht="42" customHeight="1" x14ac:dyDescent="0.25">
      <c r="A169" s="1" t="s">
        <v>538</v>
      </c>
      <c r="B169" s="32" t="s">
        <v>181</v>
      </c>
      <c r="C169" s="18" t="s">
        <v>421</v>
      </c>
      <c r="D169" s="47">
        <f>+D125</f>
        <v>0</v>
      </c>
      <c r="E169" s="48">
        <f>+E125</f>
        <v>0</v>
      </c>
      <c r="F169" s="49">
        <f>+F125</f>
        <v>0</v>
      </c>
      <c r="G169" s="49">
        <f>+G125</f>
        <v>0</v>
      </c>
      <c r="H169" s="50">
        <f>+H125</f>
        <v>0</v>
      </c>
      <c r="I169" s="40">
        <f t="shared" ref="I169:I223" si="61">+SUM(E169:H169)</f>
        <v>0</v>
      </c>
      <c r="J169" s="48">
        <f>+J125</f>
        <v>5</v>
      </c>
      <c r="K169" s="49">
        <f>+K125</f>
        <v>5</v>
      </c>
      <c r="L169" s="49">
        <f>+L125</f>
        <v>5</v>
      </c>
      <c r="M169" s="50">
        <f>+M125</f>
        <v>5</v>
      </c>
      <c r="N169" s="40">
        <f t="shared" ref="N169:N223" si="62">+SUM(J169:M169)</f>
        <v>20</v>
      </c>
      <c r="O169" s="48">
        <f>+O125</f>
        <v>0</v>
      </c>
      <c r="P169" s="48">
        <f>+P125</f>
        <v>0</v>
      </c>
      <c r="Q169" s="48">
        <f>+Q125</f>
        <v>0</v>
      </c>
      <c r="R169" s="86">
        <f>+R125</f>
        <v>0</v>
      </c>
      <c r="S169" s="40">
        <f t="shared" si="59"/>
        <v>0</v>
      </c>
      <c r="T169" s="45">
        <f t="shared" si="60"/>
        <v>20</v>
      </c>
      <c r="U169" s="154">
        <f>+U125</f>
        <v>660</v>
      </c>
      <c r="V169" s="154">
        <f>+V125</f>
        <v>660</v>
      </c>
      <c r="W169" s="154">
        <f>+W125</f>
        <v>680</v>
      </c>
      <c r="X169" s="121">
        <f t="shared" si="56"/>
        <v>2020</v>
      </c>
      <c r="Z169" s="93"/>
      <c r="AA169" s="93"/>
      <c r="AB169" s="93"/>
    </row>
    <row r="170" spans="1:28" s="1" customFormat="1" ht="26.1" customHeight="1" x14ac:dyDescent="0.25">
      <c r="A170" s="1" t="s">
        <v>530</v>
      </c>
      <c r="B170" s="32" t="s">
        <v>182</v>
      </c>
      <c r="C170" s="18" t="s">
        <v>401</v>
      </c>
      <c r="D170" s="47">
        <f t="shared" ref="D170:H172" si="63">+D17+D24</f>
        <v>0</v>
      </c>
      <c r="E170" s="48">
        <f t="shared" si="63"/>
        <v>0</v>
      </c>
      <c r="F170" s="49">
        <f t="shared" si="63"/>
        <v>0</v>
      </c>
      <c r="G170" s="49">
        <f t="shared" si="63"/>
        <v>0</v>
      </c>
      <c r="H170" s="50">
        <f t="shared" si="63"/>
        <v>0</v>
      </c>
      <c r="I170" s="40">
        <f t="shared" si="61"/>
        <v>0</v>
      </c>
      <c r="J170" s="48">
        <f t="shared" ref="J170:M172" si="64">+J17+J24</f>
        <v>200</v>
      </c>
      <c r="K170" s="49">
        <f t="shared" si="64"/>
        <v>240</v>
      </c>
      <c r="L170" s="49">
        <f t="shared" si="64"/>
        <v>412</v>
      </c>
      <c r="M170" s="49">
        <f t="shared" si="64"/>
        <v>0</v>
      </c>
      <c r="N170" s="40">
        <f t="shared" si="62"/>
        <v>852</v>
      </c>
      <c r="O170" s="48">
        <f t="shared" ref="O170:R172" si="65">+O17+O24</f>
        <v>0</v>
      </c>
      <c r="P170" s="49">
        <f t="shared" si="65"/>
        <v>0</v>
      </c>
      <c r="Q170" s="49">
        <f t="shared" si="65"/>
        <v>0</v>
      </c>
      <c r="R170" s="39">
        <f t="shared" si="65"/>
        <v>0</v>
      </c>
      <c r="S170" s="40">
        <f t="shared" si="59"/>
        <v>0</v>
      </c>
      <c r="T170" s="45">
        <f t="shared" si="60"/>
        <v>852</v>
      </c>
      <c r="U170" s="154">
        <f t="shared" ref="U170:W172" si="66">+U17+U24</f>
        <v>0</v>
      </c>
      <c r="V170" s="154">
        <f t="shared" si="66"/>
        <v>0</v>
      </c>
      <c r="W170" s="154">
        <f t="shared" si="66"/>
        <v>0</v>
      </c>
      <c r="X170" s="121">
        <f t="shared" si="56"/>
        <v>852</v>
      </c>
    </row>
    <row r="171" spans="1:28" s="1" customFormat="1" ht="26.1" customHeight="1" x14ac:dyDescent="0.25">
      <c r="A171" s="1" t="s">
        <v>531</v>
      </c>
      <c r="B171" s="32" t="s">
        <v>183</v>
      </c>
      <c r="C171" s="18" t="s">
        <v>402</v>
      </c>
      <c r="D171" s="47">
        <f t="shared" si="63"/>
        <v>0</v>
      </c>
      <c r="E171" s="48">
        <f t="shared" si="63"/>
        <v>0</v>
      </c>
      <c r="F171" s="49">
        <f t="shared" si="63"/>
        <v>0</v>
      </c>
      <c r="G171" s="49">
        <f t="shared" si="63"/>
        <v>0</v>
      </c>
      <c r="H171" s="50">
        <f t="shared" si="63"/>
        <v>0</v>
      </c>
      <c r="I171" s="40">
        <f t="shared" si="61"/>
        <v>0</v>
      </c>
      <c r="J171" s="48">
        <f t="shared" si="64"/>
        <v>200</v>
      </c>
      <c r="K171" s="49">
        <f t="shared" si="64"/>
        <v>200</v>
      </c>
      <c r="L171" s="49">
        <f t="shared" si="64"/>
        <v>236.25</v>
      </c>
      <c r="M171" s="50">
        <f t="shared" si="64"/>
        <v>0</v>
      </c>
      <c r="N171" s="40">
        <f t="shared" si="62"/>
        <v>636.25</v>
      </c>
      <c r="O171" s="48">
        <f t="shared" si="65"/>
        <v>0</v>
      </c>
      <c r="P171" s="49">
        <f t="shared" si="65"/>
        <v>0</v>
      </c>
      <c r="Q171" s="49">
        <f t="shared" si="65"/>
        <v>0</v>
      </c>
      <c r="R171" s="39">
        <f t="shared" si="65"/>
        <v>0</v>
      </c>
      <c r="S171" s="40">
        <f t="shared" si="59"/>
        <v>0</v>
      </c>
      <c r="T171" s="45">
        <f t="shared" si="60"/>
        <v>636.25</v>
      </c>
      <c r="U171" s="154">
        <f t="shared" si="66"/>
        <v>0</v>
      </c>
      <c r="V171" s="154">
        <f t="shared" si="66"/>
        <v>0</v>
      </c>
      <c r="W171" s="154">
        <f t="shared" si="66"/>
        <v>0</v>
      </c>
      <c r="X171" s="121">
        <f t="shared" si="56"/>
        <v>636.25</v>
      </c>
    </row>
    <row r="172" spans="1:28" s="1" customFormat="1" ht="52.35" customHeight="1" x14ac:dyDescent="0.25">
      <c r="A172" s="1" t="s">
        <v>530</v>
      </c>
      <c r="B172" s="32" t="s">
        <v>184</v>
      </c>
      <c r="C172" s="18" t="s">
        <v>451</v>
      </c>
      <c r="D172" s="47">
        <f t="shared" si="63"/>
        <v>0</v>
      </c>
      <c r="E172" s="48">
        <f t="shared" si="63"/>
        <v>0</v>
      </c>
      <c r="F172" s="49">
        <f t="shared" si="63"/>
        <v>0</v>
      </c>
      <c r="G172" s="49">
        <f t="shared" si="63"/>
        <v>0</v>
      </c>
      <c r="H172" s="50">
        <f t="shared" si="63"/>
        <v>0</v>
      </c>
      <c r="I172" s="40">
        <f t="shared" si="61"/>
        <v>0</v>
      </c>
      <c r="J172" s="48">
        <f t="shared" si="64"/>
        <v>1.6</v>
      </c>
      <c r="K172" s="49">
        <f t="shared" si="64"/>
        <v>1.6</v>
      </c>
      <c r="L172" s="49">
        <f t="shared" si="64"/>
        <v>1.92</v>
      </c>
      <c r="M172" s="50">
        <f t="shared" si="64"/>
        <v>0</v>
      </c>
      <c r="N172" s="40">
        <f t="shared" si="62"/>
        <v>5.12</v>
      </c>
      <c r="O172" s="48">
        <f t="shared" si="65"/>
        <v>0</v>
      </c>
      <c r="P172" s="49">
        <f t="shared" si="65"/>
        <v>0</v>
      </c>
      <c r="Q172" s="49">
        <f t="shared" si="65"/>
        <v>0</v>
      </c>
      <c r="R172" s="39">
        <f t="shared" si="65"/>
        <v>0</v>
      </c>
      <c r="S172" s="40">
        <f t="shared" si="59"/>
        <v>0</v>
      </c>
      <c r="T172" s="45">
        <f t="shared" si="60"/>
        <v>5.12</v>
      </c>
      <c r="U172" s="154">
        <f t="shared" si="66"/>
        <v>0</v>
      </c>
      <c r="V172" s="154">
        <f t="shared" si="66"/>
        <v>0</v>
      </c>
      <c r="W172" s="154">
        <f t="shared" si="66"/>
        <v>0</v>
      </c>
      <c r="X172" s="121">
        <f t="shared" si="56"/>
        <v>5.12</v>
      </c>
    </row>
    <row r="173" spans="1:28" s="1" customFormat="1" ht="30.95" customHeight="1" x14ac:dyDescent="0.25">
      <c r="A173" s="1" t="s">
        <v>532</v>
      </c>
      <c r="B173" s="32" t="s">
        <v>185</v>
      </c>
      <c r="C173" s="18" t="s">
        <v>31</v>
      </c>
      <c r="D173" s="47">
        <f t="shared" ref="D173:H188" si="67">+D29</f>
        <v>74.599999999999994</v>
      </c>
      <c r="E173" s="48">
        <f t="shared" si="67"/>
        <v>0</v>
      </c>
      <c r="F173" s="49">
        <f t="shared" si="67"/>
        <v>0</v>
      </c>
      <c r="G173" s="49">
        <f t="shared" si="67"/>
        <v>0</v>
      </c>
      <c r="H173" s="50">
        <f t="shared" si="67"/>
        <v>0</v>
      </c>
      <c r="I173" s="40">
        <f t="shared" si="61"/>
        <v>0</v>
      </c>
      <c r="J173" s="48">
        <f t="shared" ref="J173:M188" si="68">+J29</f>
        <v>0</v>
      </c>
      <c r="K173" s="49">
        <f t="shared" si="68"/>
        <v>0</v>
      </c>
      <c r="L173" s="49">
        <f t="shared" si="68"/>
        <v>0</v>
      </c>
      <c r="M173" s="50">
        <f t="shared" si="68"/>
        <v>0</v>
      </c>
      <c r="N173" s="40">
        <f t="shared" si="62"/>
        <v>0</v>
      </c>
      <c r="O173" s="48">
        <f t="shared" ref="O173:R188" si="69">+O29</f>
        <v>0</v>
      </c>
      <c r="P173" s="49">
        <f t="shared" si="69"/>
        <v>0</v>
      </c>
      <c r="Q173" s="49">
        <f t="shared" si="69"/>
        <v>0</v>
      </c>
      <c r="R173" s="39">
        <f t="shared" si="69"/>
        <v>0</v>
      </c>
      <c r="S173" s="40">
        <f t="shared" si="59"/>
        <v>0</v>
      </c>
      <c r="T173" s="45">
        <f>+I173+N173+S173</f>
        <v>0</v>
      </c>
      <c r="U173" s="154">
        <f t="shared" ref="U173:W188" si="70">+U29</f>
        <v>0</v>
      </c>
      <c r="V173" s="154">
        <f t="shared" si="70"/>
        <v>0</v>
      </c>
      <c r="W173" s="154">
        <f t="shared" si="70"/>
        <v>0</v>
      </c>
      <c r="X173" s="121">
        <f t="shared" si="56"/>
        <v>0</v>
      </c>
    </row>
    <row r="174" spans="1:28" s="1" customFormat="1" ht="26.1" customHeight="1" x14ac:dyDescent="0.25">
      <c r="A174" s="1" t="s">
        <v>529</v>
      </c>
      <c r="B174" s="32" t="s">
        <v>186</v>
      </c>
      <c r="C174" s="18" t="s">
        <v>33</v>
      </c>
      <c r="D174" s="47">
        <f t="shared" si="67"/>
        <v>60</v>
      </c>
      <c r="E174" s="48">
        <f t="shared" si="67"/>
        <v>0</v>
      </c>
      <c r="F174" s="49">
        <f t="shared" si="67"/>
        <v>0</v>
      </c>
      <c r="G174" s="49">
        <f t="shared" si="67"/>
        <v>0</v>
      </c>
      <c r="H174" s="50">
        <f t="shared" si="67"/>
        <v>0</v>
      </c>
      <c r="I174" s="40">
        <f t="shared" si="61"/>
        <v>0</v>
      </c>
      <c r="J174" s="48">
        <f t="shared" si="68"/>
        <v>0</v>
      </c>
      <c r="K174" s="49">
        <f t="shared" si="68"/>
        <v>0</v>
      </c>
      <c r="L174" s="49">
        <f t="shared" si="68"/>
        <v>0</v>
      </c>
      <c r="M174" s="50">
        <f t="shared" si="68"/>
        <v>0</v>
      </c>
      <c r="N174" s="40">
        <f t="shared" si="62"/>
        <v>0</v>
      </c>
      <c r="O174" s="48">
        <f t="shared" si="69"/>
        <v>0</v>
      </c>
      <c r="P174" s="49">
        <f t="shared" si="69"/>
        <v>0</v>
      </c>
      <c r="Q174" s="49">
        <f t="shared" si="69"/>
        <v>0</v>
      </c>
      <c r="R174" s="39">
        <f t="shared" si="69"/>
        <v>0</v>
      </c>
      <c r="S174" s="40">
        <f t="shared" si="59"/>
        <v>0</v>
      </c>
      <c r="T174" s="45">
        <f t="shared" ref="T174:T239" si="71">+I174+N174+S174</f>
        <v>0</v>
      </c>
      <c r="U174" s="154">
        <f t="shared" si="70"/>
        <v>0</v>
      </c>
      <c r="V174" s="154">
        <f t="shared" si="70"/>
        <v>0</v>
      </c>
      <c r="W174" s="154">
        <f t="shared" si="70"/>
        <v>0</v>
      </c>
      <c r="X174" s="121">
        <f t="shared" si="56"/>
        <v>0</v>
      </c>
    </row>
    <row r="175" spans="1:28" s="1" customFormat="1" ht="26.1" customHeight="1" x14ac:dyDescent="0.25">
      <c r="A175" s="1" t="s">
        <v>536</v>
      </c>
      <c r="B175" s="32" t="s">
        <v>187</v>
      </c>
      <c r="C175" s="18" t="s">
        <v>338</v>
      </c>
      <c r="D175" s="47">
        <f t="shared" si="67"/>
        <v>0</v>
      </c>
      <c r="E175" s="48">
        <f t="shared" si="67"/>
        <v>0</v>
      </c>
      <c r="F175" s="49">
        <f t="shared" si="67"/>
        <v>0</v>
      </c>
      <c r="G175" s="49">
        <f t="shared" si="67"/>
        <v>10</v>
      </c>
      <c r="H175" s="50">
        <f t="shared" si="67"/>
        <v>19.920000000000002</v>
      </c>
      <c r="I175" s="40">
        <f t="shared" si="61"/>
        <v>29.92</v>
      </c>
      <c r="J175" s="48">
        <f t="shared" si="68"/>
        <v>0</v>
      </c>
      <c r="K175" s="49">
        <f t="shared" si="68"/>
        <v>0</v>
      </c>
      <c r="L175" s="49">
        <f t="shared" si="68"/>
        <v>0</v>
      </c>
      <c r="M175" s="50">
        <f t="shared" si="68"/>
        <v>0</v>
      </c>
      <c r="N175" s="40">
        <f t="shared" si="62"/>
        <v>0</v>
      </c>
      <c r="O175" s="48">
        <f t="shared" si="69"/>
        <v>0</v>
      </c>
      <c r="P175" s="49">
        <f t="shared" si="69"/>
        <v>0</v>
      </c>
      <c r="Q175" s="49">
        <f t="shared" si="69"/>
        <v>0</v>
      </c>
      <c r="R175" s="39">
        <f t="shared" si="69"/>
        <v>0</v>
      </c>
      <c r="S175" s="40">
        <f t="shared" si="59"/>
        <v>0</v>
      </c>
      <c r="T175" s="45">
        <f t="shared" si="71"/>
        <v>29.92</v>
      </c>
      <c r="U175" s="154">
        <f t="shared" si="70"/>
        <v>0</v>
      </c>
      <c r="V175" s="154">
        <f t="shared" si="70"/>
        <v>0</v>
      </c>
      <c r="W175" s="154">
        <f t="shared" si="70"/>
        <v>0</v>
      </c>
      <c r="X175" s="121">
        <f t="shared" si="56"/>
        <v>29.92</v>
      </c>
    </row>
    <row r="176" spans="1:28" s="1" customFormat="1" ht="26.1" customHeight="1" x14ac:dyDescent="0.25">
      <c r="A176" s="1" t="s">
        <v>532</v>
      </c>
      <c r="B176" s="32" t="s">
        <v>188</v>
      </c>
      <c r="C176" s="18" t="s">
        <v>494</v>
      </c>
      <c r="D176" s="47">
        <f t="shared" si="67"/>
        <v>0</v>
      </c>
      <c r="E176" s="48">
        <f t="shared" si="67"/>
        <v>0</v>
      </c>
      <c r="F176" s="49">
        <f t="shared" si="67"/>
        <v>0</v>
      </c>
      <c r="G176" s="49">
        <f t="shared" si="67"/>
        <v>0</v>
      </c>
      <c r="H176" s="49">
        <f t="shared" si="67"/>
        <v>0</v>
      </c>
      <c r="I176" s="40">
        <f t="shared" si="61"/>
        <v>0</v>
      </c>
      <c r="J176" s="48">
        <f t="shared" si="68"/>
        <v>2.5</v>
      </c>
      <c r="K176" s="49">
        <f t="shared" si="68"/>
        <v>2.5</v>
      </c>
      <c r="L176" s="49">
        <f t="shared" si="68"/>
        <v>2.5</v>
      </c>
      <c r="M176" s="50">
        <f t="shared" si="68"/>
        <v>2.5</v>
      </c>
      <c r="N176" s="40">
        <f t="shared" si="62"/>
        <v>10</v>
      </c>
      <c r="O176" s="48">
        <f t="shared" si="69"/>
        <v>0</v>
      </c>
      <c r="P176" s="49">
        <f t="shared" si="69"/>
        <v>0</v>
      </c>
      <c r="Q176" s="49">
        <f t="shared" si="69"/>
        <v>0</v>
      </c>
      <c r="R176" s="39">
        <f t="shared" si="69"/>
        <v>0</v>
      </c>
      <c r="S176" s="40">
        <f t="shared" si="59"/>
        <v>0</v>
      </c>
      <c r="T176" s="45">
        <f t="shared" si="71"/>
        <v>10</v>
      </c>
      <c r="U176" s="154">
        <f t="shared" si="70"/>
        <v>0</v>
      </c>
      <c r="V176" s="154">
        <f t="shared" si="70"/>
        <v>0</v>
      </c>
      <c r="W176" s="154">
        <f t="shared" si="70"/>
        <v>0</v>
      </c>
      <c r="X176" s="121">
        <f t="shared" si="56"/>
        <v>10</v>
      </c>
    </row>
    <row r="177" spans="1:24" s="1" customFormat="1" ht="26.1" customHeight="1" x14ac:dyDescent="0.25">
      <c r="A177" s="1" t="s">
        <v>537</v>
      </c>
      <c r="B177" s="32" t="s">
        <v>189</v>
      </c>
      <c r="C177" s="18" t="s">
        <v>37</v>
      </c>
      <c r="D177" s="47">
        <f t="shared" si="67"/>
        <v>0</v>
      </c>
      <c r="E177" s="48">
        <f t="shared" si="67"/>
        <v>0</v>
      </c>
      <c r="F177" s="49">
        <f t="shared" si="67"/>
        <v>0</v>
      </c>
      <c r="G177" s="49">
        <f t="shared" si="67"/>
        <v>0</v>
      </c>
      <c r="H177" s="49">
        <f t="shared" si="67"/>
        <v>0</v>
      </c>
      <c r="I177" s="40">
        <f t="shared" si="61"/>
        <v>0</v>
      </c>
      <c r="J177" s="48">
        <f t="shared" si="68"/>
        <v>2.5</v>
      </c>
      <c r="K177" s="49">
        <f t="shared" si="68"/>
        <v>2.5</v>
      </c>
      <c r="L177" s="49">
        <f t="shared" si="68"/>
        <v>2.5</v>
      </c>
      <c r="M177" s="50">
        <f t="shared" si="68"/>
        <v>2.5</v>
      </c>
      <c r="N177" s="40">
        <f t="shared" si="62"/>
        <v>10</v>
      </c>
      <c r="O177" s="48">
        <f t="shared" si="69"/>
        <v>0</v>
      </c>
      <c r="P177" s="49">
        <f t="shared" si="69"/>
        <v>0</v>
      </c>
      <c r="Q177" s="49">
        <f t="shared" si="69"/>
        <v>0</v>
      </c>
      <c r="R177" s="39">
        <f t="shared" si="69"/>
        <v>0</v>
      </c>
      <c r="S177" s="40">
        <f t="shared" si="59"/>
        <v>0</v>
      </c>
      <c r="T177" s="45">
        <f t="shared" si="71"/>
        <v>10</v>
      </c>
      <c r="U177" s="154">
        <f t="shared" si="70"/>
        <v>0</v>
      </c>
      <c r="V177" s="154">
        <f t="shared" si="70"/>
        <v>0</v>
      </c>
      <c r="W177" s="154">
        <f t="shared" si="70"/>
        <v>0</v>
      </c>
      <c r="X177" s="121">
        <f t="shared" si="56"/>
        <v>10</v>
      </c>
    </row>
    <row r="178" spans="1:24" s="1" customFormat="1" ht="42" customHeight="1" x14ac:dyDescent="0.25">
      <c r="A178" s="1" t="s">
        <v>536</v>
      </c>
      <c r="B178" s="32" t="s">
        <v>190</v>
      </c>
      <c r="C178" s="18" t="s">
        <v>487</v>
      </c>
      <c r="D178" s="47">
        <f t="shared" si="67"/>
        <v>0</v>
      </c>
      <c r="E178" s="48">
        <f t="shared" si="67"/>
        <v>0</v>
      </c>
      <c r="F178" s="49">
        <f t="shared" si="67"/>
        <v>5.44</v>
      </c>
      <c r="G178" s="49">
        <f t="shared" si="67"/>
        <v>0</v>
      </c>
      <c r="H178" s="50">
        <f t="shared" si="67"/>
        <v>0</v>
      </c>
      <c r="I178" s="40">
        <f t="shared" si="61"/>
        <v>5.44</v>
      </c>
      <c r="J178" s="48">
        <f t="shared" si="68"/>
        <v>20</v>
      </c>
      <c r="K178" s="49">
        <f t="shared" si="68"/>
        <v>20</v>
      </c>
      <c r="L178" s="49">
        <f t="shared" si="68"/>
        <v>20</v>
      </c>
      <c r="M178" s="50">
        <f t="shared" si="68"/>
        <v>10</v>
      </c>
      <c r="N178" s="40">
        <f t="shared" si="62"/>
        <v>70</v>
      </c>
      <c r="O178" s="48">
        <f t="shared" si="69"/>
        <v>0</v>
      </c>
      <c r="P178" s="49">
        <f t="shared" si="69"/>
        <v>0</v>
      </c>
      <c r="Q178" s="49">
        <f t="shared" si="69"/>
        <v>0</v>
      </c>
      <c r="R178" s="39">
        <f t="shared" si="69"/>
        <v>0</v>
      </c>
      <c r="S178" s="40">
        <f t="shared" si="59"/>
        <v>0</v>
      </c>
      <c r="T178" s="45">
        <f t="shared" si="71"/>
        <v>75.44</v>
      </c>
      <c r="U178" s="154">
        <f t="shared" si="70"/>
        <v>0</v>
      </c>
      <c r="V178" s="154">
        <f t="shared" si="70"/>
        <v>0</v>
      </c>
      <c r="W178" s="154">
        <f t="shared" si="70"/>
        <v>0</v>
      </c>
      <c r="X178" s="121">
        <f t="shared" si="56"/>
        <v>75.44</v>
      </c>
    </row>
    <row r="179" spans="1:24" s="1" customFormat="1" ht="39.950000000000003" customHeight="1" x14ac:dyDescent="0.25">
      <c r="A179" s="1" t="s">
        <v>538</v>
      </c>
      <c r="B179" s="32" t="s">
        <v>191</v>
      </c>
      <c r="C179" s="18" t="s">
        <v>339</v>
      </c>
      <c r="D179" s="47">
        <f t="shared" si="67"/>
        <v>0</v>
      </c>
      <c r="E179" s="48">
        <f t="shared" si="67"/>
        <v>0</v>
      </c>
      <c r="F179" s="49">
        <f t="shared" si="67"/>
        <v>77.91</v>
      </c>
      <c r="G179" s="49">
        <f t="shared" si="67"/>
        <v>5</v>
      </c>
      <c r="H179" s="50">
        <f t="shared" si="67"/>
        <v>37.76</v>
      </c>
      <c r="I179" s="40">
        <f t="shared" si="61"/>
        <v>120.66999999999999</v>
      </c>
      <c r="J179" s="48">
        <f t="shared" si="68"/>
        <v>0</v>
      </c>
      <c r="K179" s="49">
        <f t="shared" si="68"/>
        <v>0</v>
      </c>
      <c r="L179" s="49">
        <f t="shared" si="68"/>
        <v>0</v>
      </c>
      <c r="M179" s="50">
        <f t="shared" si="68"/>
        <v>0</v>
      </c>
      <c r="N179" s="40">
        <f t="shared" si="62"/>
        <v>0</v>
      </c>
      <c r="O179" s="48">
        <f t="shared" si="69"/>
        <v>0</v>
      </c>
      <c r="P179" s="49">
        <f t="shared" si="69"/>
        <v>0</v>
      </c>
      <c r="Q179" s="49">
        <f t="shared" si="69"/>
        <v>0</v>
      </c>
      <c r="R179" s="39">
        <f t="shared" si="69"/>
        <v>0</v>
      </c>
      <c r="S179" s="40">
        <f t="shared" si="59"/>
        <v>0</v>
      </c>
      <c r="T179" s="45">
        <f t="shared" si="71"/>
        <v>120.66999999999999</v>
      </c>
      <c r="U179" s="154">
        <f t="shared" si="70"/>
        <v>0</v>
      </c>
      <c r="V179" s="154">
        <f t="shared" si="70"/>
        <v>0</v>
      </c>
      <c r="W179" s="154">
        <f t="shared" si="70"/>
        <v>0</v>
      </c>
      <c r="X179" s="121">
        <f t="shared" si="56"/>
        <v>120.66999999999999</v>
      </c>
    </row>
    <row r="180" spans="1:24" s="1" customFormat="1" ht="26.1" customHeight="1" x14ac:dyDescent="0.25">
      <c r="A180" s="1" t="s">
        <v>538</v>
      </c>
      <c r="B180" s="32" t="s">
        <v>192</v>
      </c>
      <c r="C180" s="18" t="s">
        <v>381</v>
      </c>
      <c r="D180" s="47">
        <f t="shared" si="67"/>
        <v>0</v>
      </c>
      <c r="E180" s="48">
        <f t="shared" si="67"/>
        <v>0</v>
      </c>
      <c r="F180" s="49">
        <f t="shared" si="67"/>
        <v>13.79</v>
      </c>
      <c r="G180" s="49">
        <f t="shared" si="67"/>
        <v>0</v>
      </c>
      <c r="H180" s="50">
        <f t="shared" si="67"/>
        <v>0</v>
      </c>
      <c r="I180" s="40">
        <f t="shared" si="61"/>
        <v>13.79</v>
      </c>
      <c r="J180" s="48">
        <f t="shared" si="68"/>
        <v>0</v>
      </c>
      <c r="K180" s="49">
        <f t="shared" si="68"/>
        <v>0</v>
      </c>
      <c r="L180" s="49">
        <f t="shared" si="68"/>
        <v>0</v>
      </c>
      <c r="M180" s="50">
        <f t="shared" si="68"/>
        <v>0</v>
      </c>
      <c r="N180" s="40">
        <f t="shared" si="62"/>
        <v>0</v>
      </c>
      <c r="O180" s="48">
        <f t="shared" si="69"/>
        <v>0</v>
      </c>
      <c r="P180" s="49">
        <f t="shared" si="69"/>
        <v>0</v>
      </c>
      <c r="Q180" s="49">
        <f t="shared" si="69"/>
        <v>0</v>
      </c>
      <c r="R180" s="39">
        <f t="shared" si="69"/>
        <v>0</v>
      </c>
      <c r="S180" s="40">
        <f t="shared" si="59"/>
        <v>0</v>
      </c>
      <c r="T180" s="45">
        <f t="shared" si="71"/>
        <v>13.79</v>
      </c>
      <c r="U180" s="154">
        <f t="shared" si="70"/>
        <v>0</v>
      </c>
      <c r="V180" s="154">
        <f t="shared" si="70"/>
        <v>0</v>
      </c>
      <c r="W180" s="154">
        <f t="shared" si="70"/>
        <v>0</v>
      </c>
      <c r="X180" s="121">
        <f t="shared" si="56"/>
        <v>13.79</v>
      </c>
    </row>
    <row r="181" spans="1:24" s="1" customFormat="1" ht="40.35" customHeight="1" x14ac:dyDescent="0.25">
      <c r="A181" s="1" t="s">
        <v>539</v>
      </c>
      <c r="B181" s="32" t="s">
        <v>193</v>
      </c>
      <c r="C181" s="18" t="s">
        <v>472</v>
      </c>
      <c r="D181" s="47">
        <f t="shared" si="67"/>
        <v>30</v>
      </c>
      <c r="E181" s="48">
        <f t="shared" si="67"/>
        <v>0</v>
      </c>
      <c r="F181" s="49">
        <f t="shared" si="67"/>
        <v>0</v>
      </c>
      <c r="G181" s="49">
        <f t="shared" si="67"/>
        <v>0</v>
      </c>
      <c r="H181" s="50">
        <f t="shared" si="67"/>
        <v>0</v>
      </c>
      <c r="I181" s="40">
        <f t="shared" si="61"/>
        <v>0</v>
      </c>
      <c r="J181" s="48">
        <f t="shared" si="68"/>
        <v>0</v>
      </c>
      <c r="K181" s="49">
        <f t="shared" si="68"/>
        <v>0</v>
      </c>
      <c r="L181" s="49">
        <f t="shared" si="68"/>
        <v>0</v>
      </c>
      <c r="M181" s="50">
        <f t="shared" si="68"/>
        <v>0</v>
      </c>
      <c r="N181" s="40">
        <f t="shared" si="62"/>
        <v>0</v>
      </c>
      <c r="O181" s="48">
        <f t="shared" si="69"/>
        <v>0</v>
      </c>
      <c r="P181" s="49">
        <f t="shared" si="69"/>
        <v>0</v>
      </c>
      <c r="Q181" s="49">
        <f t="shared" si="69"/>
        <v>0</v>
      </c>
      <c r="R181" s="39">
        <f t="shared" si="69"/>
        <v>0</v>
      </c>
      <c r="S181" s="40">
        <f t="shared" si="59"/>
        <v>0</v>
      </c>
      <c r="T181" s="45">
        <f t="shared" si="71"/>
        <v>0</v>
      </c>
      <c r="U181" s="154">
        <f t="shared" si="70"/>
        <v>0</v>
      </c>
      <c r="V181" s="154">
        <f t="shared" si="70"/>
        <v>0</v>
      </c>
      <c r="W181" s="154">
        <f t="shared" si="70"/>
        <v>0</v>
      </c>
      <c r="X181" s="121">
        <f t="shared" si="56"/>
        <v>0</v>
      </c>
    </row>
    <row r="182" spans="1:24" s="1" customFormat="1" ht="26.1" customHeight="1" x14ac:dyDescent="0.25">
      <c r="A182" s="1" t="s">
        <v>540</v>
      </c>
      <c r="B182" s="32" t="s">
        <v>194</v>
      </c>
      <c r="C182" s="18" t="s">
        <v>43</v>
      </c>
      <c r="D182" s="47">
        <f t="shared" si="67"/>
        <v>10.130000000000001</v>
      </c>
      <c r="E182" s="48">
        <f t="shared" si="67"/>
        <v>0</v>
      </c>
      <c r="F182" s="49">
        <f t="shared" si="67"/>
        <v>0</v>
      </c>
      <c r="G182" s="49">
        <f t="shared" si="67"/>
        <v>0</v>
      </c>
      <c r="H182" s="50">
        <f t="shared" si="67"/>
        <v>0</v>
      </c>
      <c r="I182" s="40">
        <f t="shared" si="61"/>
        <v>0</v>
      </c>
      <c r="J182" s="48">
        <f t="shared" si="68"/>
        <v>0</v>
      </c>
      <c r="K182" s="49">
        <f t="shared" si="68"/>
        <v>0</v>
      </c>
      <c r="L182" s="49">
        <f t="shared" si="68"/>
        <v>0</v>
      </c>
      <c r="M182" s="50">
        <f t="shared" si="68"/>
        <v>0</v>
      </c>
      <c r="N182" s="40">
        <f t="shared" si="62"/>
        <v>0</v>
      </c>
      <c r="O182" s="48">
        <f t="shared" si="69"/>
        <v>0</v>
      </c>
      <c r="P182" s="49">
        <f t="shared" si="69"/>
        <v>0</v>
      </c>
      <c r="Q182" s="49">
        <f t="shared" si="69"/>
        <v>0</v>
      </c>
      <c r="R182" s="39">
        <f t="shared" si="69"/>
        <v>0</v>
      </c>
      <c r="S182" s="40">
        <f t="shared" si="59"/>
        <v>0</v>
      </c>
      <c r="T182" s="45">
        <f t="shared" si="71"/>
        <v>0</v>
      </c>
      <c r="U182" s="154">
        <f t="shared" si="70"/>
        <v>0</v>
      </c>
      <c r="V182" s="154">
        <f t="shared" si="70"/>
        <v>0</v>
      </c>
      <c r="W182" s="154">
        <f t="shared" si="70"/>
        <v>0</v>
      </c>
      <c r="X182" s="121">
        <f t="shared" si="56"/>
        <v>0</v>
      </c>
    </row>
    <row r="183" spans="1:24" s="1" customFormat="1" ht="26.1" customHeight="1" x14ac:dyDescent="0.25">
      <c r="A183" s="1" t="s">
        <v>539</v>
      </c>
      <c r="B183" s="32" t="s">
        <v>195</v>
      </c>
      <c r="C183" s="18" t="s">
        <v>452</v>
      </c>
      <c r="D183" s="47">
        <f t="shared" si="67"/>
        <v>40.941600000000001</v>
      </c>
      <c r="E183" s="48">
        <f t="shared" si="67"/>
        <v>0</v>
      </c>
      <c r="F183" s="49">
        <f t="shared" si="67"/>
        <v>0</v>
      </c>
      <c r="G183" s="49">
        <f t="shared" si="67"/>
        <v>0</v>
      </c>
      <c r="H183" s="50">
        <f t="shared" si="67"/>
        <v>0</v>
      </c>
      <c r="I183" s="40">
        <f t="shared" si="61"/>
        <v>0</v>
      </c>
      <c r="J183" s="48">
        <f t="shared" si="68"/>
        <v>0</v>
      </c>
      <c r="K183" s="49">
        <f t="shared" si="68"/>
        <v>0</v>
      </c>
      <c r="L183" s="49">
        <f t="shared" si="68"/>
        <v>0</v>
      </c>
      <c r="M183" s="50">
        <f t="shared" si="68"/>
        <v>0</v>
      </c>
      <c r="N183" s="40">
        <f t="shared" si="62"/>
        <v>0</v>
      </c>
      <c r="O183" s="48">
        <f t="shared" si="69"/>
        <v>0</v>
      </c>
      <c r="P183" s="49">
        <f t="shared" si="69"/>
        <v>0</v>
      </c>
      <c r="Q183" s="49">
        <f t="shared" si="69"/>
        <v>0</v>
      </c>
      <c r="R183" s="39">
        <f t="shared" si="69"/>
        <v>0</v>
      </c>
      <c r="S183" s="40">
        <f t="shared" si="59"/>
        <v>0</v>
      </c>
      <c r="T183" s="45">
        <f t="shared" si="71"/>
        <v>0</v>
      </c>
      <c r="U183" s="154">
        <f t="shared" si="70"/>
        <v>0</v>
      </c>
      <c r="V183" s="154">
        <f t="shared" si="70"/>
        <v>0</v>
      </c>
      <c r="W183" s="154">
        <f t="shared" si="70"/>
        <v>0</v>
      </c>
      <c r="X183" s="121">
        <f t="shared" si="56"/>
        <v>0</v>
      </c>
    </row>
    <row r="184" spans="1:24" s="1" customFormat="1" ht="52.35" customHeight="1" x14ac:dyDescent="0.25">
      <c r="A184" s="1" t="s">
        <v>538</v>
      </c>
      <c r="B184" s="32" t="s">
        <v>196</v>
      </c>
      <c r="C184" s="18" t="s">
        <v>340</v>
      </c>
      <c r="D184" s="47">
        <f t="shared" si="67"/>
        <v>0</v>
      </c>
      <c r="E184" s="48">
        <f t="shared" si="67"/>
        <v>0</v>
      </c>
      <c r="F184" s="49">
        <f t="shared" si="67"/>
        <v>0</v>
      </c>
      <c r="G184" s="49">
        <f t="shared" si="67"/>
        <v>20</v>
      </c>
      <c r="H184" s="50">
        <f t="shared" si="67"/>
        <v>37.9</v>
      </c>
      <c r="I184" s="40">
        <f t="shared" si="61"/>
        <v>57.9</v>
      </c>
      <c r="J184" s="48">
        <f t="shared" si="68"/>
        <v>5</v>
      </c>
      <c r="K184" s="49">
        <f t="shared" si="68"/>
        <v>5</v>
      </c>
      <c r="L184" s="49">
        <f t="shared" si="68"/>
        <v>5</v>
      </c>
      <c r="M184" s="50">
        <f t="shared" si="68"/>
        <v>5</v>
      </c>
      <c r="N184" s="40">
        <f t="shared" si="62"/>
        <v>20</v>
      </c>
      <c r="O184" s="48">
        <f t="shared" si="69"/>
        <v>50</v>
      </c>
      <c r="P184" s="49">
        <f t="shared" si="69"/>
        <v>80</v>
      </c>
      <c r="Q184" s="49">
        <f t="shared" si="69"/>
        <v>80</v>
      </c>
      <c r="R184" s="39">
        <f t="shared" si="69"/>
        <v>100</v>
      </c>
      <c r="S184" s="40">
        <f t="shared" si="59"/>
        <v>310</v>
      </c>
      <c r="T184" s="45">
        <f t="shared" si="71"/>
        <v>387.9</v>
      </c>
      <c r="U184" s="154">
        <f t="shared" si="70"/>
        <v>0</v>
      </c>
      <c r="V184" s="154">
        <f t="shared" si="70"/>
        <v>0</v>
      </c>
      <c r="W184" s="154">
        <f t="shared" si="70"/>
        <v>0</v>
      </c>
      <c r="X184" s="121">
        <f t="shared" si="56"/>
        <v>387.9</v>
      </c>
    </row>
    <row r="185" spans="1:24" s="1" customFormat="1" ht="38.65" customHeight="1" x14ac:dyDescent="0.25">
      <c r="A185" s="1" t="s">
        <v>550</v>
      </c>
      <c r="B185" s="32" t="s">
        <v>197</v>
      </c>
      <c r="C185" s="18" t="s">
        <v>403</v>
      </c>
      <c r="D185" s="47">
        <v>50.511000000000003</v>
      </c>
      <c r="E185" s="48">
        <f t="shared" si="67"/>
        <v>0</v>
      </c>
      <c r="F185" s="49">
        <f t="shared" si="67"/>
        <v>0</v>
      </c>
      <c r="G185" s="49">
        <f t="shared" si="67"/>
        <v>44.8</v>
      </c>
      <c r="H185" s="50">
        <f t="shared" si="67"/>
        <v>15</v>
      </c>
      <c r="I185" s="40">
        <f t="shared" si="61"/>
        <v>59.8</v>
      </c>
      <c r="J185" s="48">
        <f t="shared" si="68"/>
        <v>15</v>
      </c>
      <c r="K185" s="49">
        <f t="shared" si="68"/>
        <v>15</v>
      </c>
      <c r="L185" s="49">
        <f t="shared" si="68"/>
        <v>15</v>
      </c>
      <c r="M185" s="50">
        <f t="shared" si="68"/>
        <v>15</v>
      </c>
      <c r="N185" s="40">
        <f t="shared" si="62"/>
        <v>60</v>
      </c>
      <c r="O185" s="48">
        <f t="shared" si="69"/>
        <v>15</v>
      </c>
      <c r="P185" s="49">
        <f t="shared" si="69"/>
        <v>15</v>
      </c>
      <c r="Q185" s="49">
        <f t="shared" si="69"/>
        <v>15</v>
      </c>
      <c r="R185" s="39">
        <f t="shared" si="69"/>
        <v>15</v>
      </c>
      <c r="S185" s="40">
        <f t="shared" si="59"/>
        <v>60</v>
      </c>
      <c r="T185" s="45">
        <f t="shared" si="71"/>
        <v>179.8</v>
      </c>
      <c r="U185" s="154">
        <f t="shared" si="70"/>
        <v>50</v>
      </c>
      <c r="V185" s="154">
        <f t="shared" si="70"/>
        <v>50</v>
      </c>
      <c r="W185" s="154">
        <f t="shared" si="70"/>
        <v>50</v>
      </c>
      <c r="X185" s="121">
        <f t="shared" si="56"/>
        <v>329.8</v>
      </c>
    </row>
    <row r="186" spans="1:24" s="1" customFormat="1" ht="26.1" customHeight="1" x14ac:dyDescent="0.25">
      <c r="A186" s="1" t="s">
        <v>541</v>
      </c>
      <c r="B186" s="32" t="s">
        <v>198</v>
      </c>
      <c r="C186" s="18" t="s">
        <v>199</v>
      </c>
      <c r="D186" s="47">
        <f>+D42</f>
        <v>0</v>
      </c>
      <c r="E186" s="48">
        <f t="shared" si="67"/>
        <v>0</v>
      </c>
      <c r="F186" s="49">
        <f t="shared" si="67"/>
        <v>0</v>
      </c>
      <c r="G186" s="49">
        <f t="shared" si="67"/>
        <v>0</v>
      </c>
      <c r="H186" s="50">
        <f t="shared" si="67"/>
        <v>20.76</v>
      </c>
      <c r="I186" s="40">
        <f t="shared" si="61"/>
        <v>20.76</v>
      </c>
      <c r="J186" s="48">
        <f t="shared" si="68"/>
        <v>0</v>
      </c>
      <c r="K186" s="49">
        <f t="shared" si="68"/>
        <v>0</v>
      </c>
      <c r="L186" s="49">
        <f t="shared" si="68"/>
        <v>0</v>
      </c>
      <c r="M186" s="50">
        <f t="shared" si="68"/>
        <v>0</v>
      </c>
      <c r="N186" s="40">
        <f t="shared" si="62"/>
        <v>0</v>
      </c>
      <c r="O186" s="48">
        <f t="shared" si="69"/>
        <v>0</v>
      </c>
      <c r="P186" s="49">
        <f t="shared" si="69"/>
        <v>0</v>
      </c>
      <c r="Q186" s="49">
        <f t="shared" si="69"/>
        <v>0</v>
      </c>
      <c r="R186" s="39">
        <f t="shared" si="69"/>
        <v>0</v>
      </c>
      <c r="S186" s="40">
        <f t="shared" si="59"/>
        <v>0</v>
      </c>
      <c r="T186" s="45">
        <f t="shared" si="71"/>
        <v>20.76</v>
      </c>
      <c r="U186" s="154">
        <f t="shared" si="70"/>
        <v>0</v>
      </c>
      <c r="V186" s="154">
        <f t="shared" si="70"/>
        <v>0</v>
      </c>
      <c r="W186" s="154">
        <f t="shared" si="70"/>
        <v>0</v>
      </c>
      <c r="X186" s="121">
        <f t="shared" si="56"/>
        <v>20.76</v>
      </c>
    </row>
    <row r="187" spans="1:24" s="1" customFormat="1" ht="41.25" customHeight="1" x14ac:dyDescent="0.25">
      <c r="A187" s="1" t="s">
        <v>529</v>
      </c>
      <c r="B187" s="32" t="s">
        <v>200</v>
      </c>
      <c r="C187" s="18" t="s">
        <v>398</v>
      </c>
      <c r="D187" s="47">
        <f>+D43</f>
        <v>0</v>
      </c>
      <c r="E187" s="48">
        <f t="shared" si="67"/>
        <v>0</v>
      </c>
      <c r="F187" s="49">
        <f t="shared" si="67"/>
        <v>0</v>
      </c>
      <c r="G187" s="49">
        <f t="shared" si="67"/>
        <v>15</v>
      </c>
      <c r="H187" s="50">
        <f t="shared" si="67"/>
        <v>64.849999999999994</v>
      </c>
      <c r="I187" s="40">
        <f t="shared" si="61"/>
        <v>79.849999999999994</v>
      </c>
      <c r="J187" s="48">
        <f t="shared" si="68"/>
        <v>0</v>
      </c>
      <c r="K187" s="49">
        <f t="shared" si="68"/>
        <v>0</v>
      </c>
      <c r="L187" s="49">
        <f t="shared" si="68"/>
        <v>0</v>
      </c>
      <c r="M187" s="50">
        <f t="shared" si="68"/>
        <v>0</v>
      </c>
      <c r="N187" s="40">
        <f t="shared" si="62"/>
        <v>0</v>
      </c>
      <c r="O187" s="48">
        <f t="shared" si="69"/>
        <v>0</v>
      </c>
      <c r="P187" s="49">
        <f t="shared" si="69"/>
        <v>0</v>
      </c>
      <c r="Q187" s="49">
        <f t="shared" si="69"/>
        <v>0</v>
      </c>
      <c r="R187" s="39">
        <f t="shared" si="69"/>
        <v>0</v>
      </c>
      <c r="S187" s="40">
        <f t="shared" si="59"/>
        <v>0</v>
      </c>
      <c r="T187" s="45">
        <f t="shared" si="71"/>
        <v>79.849999999999994</v>
      </c>
      <c r="U187" s="154">
        <f t="shared" si="70"/>
        <v>0</v>
      </c>
      <c r="V187" s="154">
        <f t="shared" si="70"/>
        <v>0</v>
      </c>
      <c r="W187" s="154">
        <f t="shared" si="70"/>
        <v>0</v>
      </c>
      <c r="X187" s="121">
        <f t="shared" si="56"/>
        <v>79.849999999999994</v>
      </c>
    </row>
    <row r="188" spans="1:24" s="1" customFormat="1" ht="26.1" customHeight="1" x14ac:dyDescent="0.25">
      <c r="A188" s="1" t="s">
        <v>540</v>
      </c>
      <c r="B188" s="32" t="s">
        <v>201</v>
      </c>
      <c r="C188" s="18" t="s">
        <v>322</v>
      </c>
      <c r="D188" s="47">
        <f>+D44</f>
        <v>30.34</v>
      </c>
      <c r="E188" s="48">
        <f t="shared" si="67"/>
        <v>0</v>
      </c>
      <c r="F188" s="49">
        <f t="shared" si="67"/>
        <v>0</v>
      </c>
      <c r="G188" s="49">
        <f t="shared" si="67"/>
        <v>0</v>
      </c>
      <c r="H188" s="50">
        <f t="shared" si="67"/>
        <v>0</v>
      </c>
      <c r="I188" s="40">
        <f t="shared" si="61"/>
        <v>0</v>
      </c>
      <c r="J188" s="48">
        <f t="shared" si="68"/>
        <v>0</v>
      </c>
      <c r="K188" s="49">
        <f t="shared" si="68"/>
        <v>0</v>
      </c>
      <c r="L188" s="49">
        <f t="shared" si="68"/>
        <v>0</v>
      </c>
      <c r="M188" s="50">
        <f t="shared" si="68"/>
        <v>0</v>
      </c>
      <c r="N188" s="40">
        <f t="shared" si="62"/>
        <v>0</v>
      </c>
      <c r="O188" s="48">
        <f t="shared" si="69"/>
        <v>0</v>
      </c>
      <c r="P188" s="49">
        <f t="shared" si="69"/>
        <v>0</v>
      </c>
      <c r="Q188" s="49">
        <f t="shared" si="69"/>
        <v>0</v>
      </c>
      <c r="R188" s="39">
        <f t="shared" si="69"/>
        <v>0</v>
      </c>
      <c r="S188" s="40">
        <f t="shared" si="59"/>
        <v>0</v>
      </c>
      <c r="T188" s="45">
        <f t="shared" si="71"/>
        <v>0</v>
      </c>
      <c r="U188" s="154">
        <f t="shared" si="70"/>
        <v>0</v>
      </c>
      <c r="V188" s="154">
        <f t="shared" si="70"/>
        <v>0</v>
      </c>
      <c r="W188" s="154">
        <f t="shared" si="70"/>
        <v>0</v>
      </c>
      <c r="X188" s="121">
        <f t="shared" si="56"/>
        <v>0</v>
      </c>
    </row>
    <row r="189" spans="1:24" s="1" customFormat="1" ht="31.5" customHeight="1" x14ac:dyDescent="0.25">
      <c r="A189" s="1" t="s">
        <v>537</v>
      </c>
      <c r="B189" s="32" t="s">
        <v>202</v>
      </c>
      <c r="C189" s="18" t="s">
        <v>51</v>
      </c>
      <c r="D189" s="47">
        <f>+D45</f>
        <v>4</v>
      </c>
      <c r="E189" s="48">
        <f t="shared" ref="E189:H200" si="72">+E45</f>
        <v>0</v>
      </c>
      <c r="F189" s="49">
        <f t="shared" si="72"/>
        <v>0</v>
      </c>
      <c r="G189" s="49">
        <f t="shared" si="72"/>
        <v>0</v>
      </c>
      <c r="H189" s="50">
        <f t="shared" si="72"/>
        <v>0</v>
      </c>
      <c r="I189" s="40">
        <f t="shared" si="61"/>
        <v>0</v>
      </c>
      <c r="J189" s="48">
        <f t="shared" ref="J189:M200" si="73">+J45</f>
        <v>0</v>
      </c>
      <c r="K189" s="49">
        <f t="shared" si="73"/>
        <v>0</v>
      </c>
      <c r="L189" s="49">
        <f t="shared" si="73"/>
        <v>0</v>
      </c>
      <c r="M189" s="50">
        <f t="shared" si="73"/>
        <v>0</v>
      </c>
      <c r="N189" s="40">
        <f t="shared" si="62"/>
        <v>0</v>
      </c>
      <c r="O189" s="48">
        <f t="shared" ref="O189:R200" si="74">+O45</f>
        <v>0</v>
      </c>
      <c r="P189" s="49">
        <f t="shared" si="74"/>
        <v>0</v>
      </c>
      <c r="Q189" s="49">
        <f t="shared" si="74"/>
        <v>0</v>
      </c>
      <c r="R189" s="39">
        <f t="shared" si="74"/>
        <v>0</v>
      </c>
      <c r="S189" s="40">
        <f t="shared" si="59"/>
        <v>0</v>
      </c>
      <c r="T189" s="45">
        <f t="shared" si="71"/>
        <v>0</v>
      </c>
      <c r="U189" s="154">
        <f t="shared" ref="U189:W200" si="75">+U45</f>
        <v>0</v>
      </c>
      <c r="V189" s="154">
        <f t="shared" si="75"/>
        <v>0</v>
      </c>
      <c r="W189" s="154">
        <f t="shared" si="75"/>
        <v>0</v>
      </c>
      <c r="X189" s="121">
        <f t="shared" si="56"/>
        <v>0</v>
      </c>
    </row>
    <row r="190" spans="1:24" s="1" customFormat="1" ht="26.1" customHeight="1" x14ac:dyDescent="0.25">
      <c r="A190" s="1" t="s">
        <v>542</v>
      </c>
      <c r="B190" s="32" t="s">
        <v>203</v>
      </c>
      <c r="C190" s="18" t="s">
        <v>355</v>
      </c>
      <c r="D190" s="47">
        <v>78.419999999999987</v>
      </c>
      <c r="E190" s="48">
        <f t="shared" si="72"/>
        <v>0</v>
      </c>
      <c r="F190" s="49">
        <f t="shared" si="72"/>
        <v>2.54</v>
      </c>
      <c r="G190" s="49">
        <f t="shared" si="72"/>
        <v>0</v>
      </c>
      <c r="H190" s="50">
        <f t="shared" si="72"/>
        <v>0</v>
      </c>
      <c r="I190" s="40">
        <f t="shared" si="61"/>
        <v>2.54</v>
      </c>
      <c r="J190" s="48">
        <f t="shared" si="73"/>
        <v>0</v>
      </c>
      <c r="K190" s="49">
        <f t="shared" si="73"/>
        <v>0</v>
      </c>
      <c r="L190" s="49">
        <f t="shared" si="73"/>
        <v>0</v>
      </c>
      <c r="M190" s="50">
        <f t="shared" si="73"/>
        <v>0</v>
      </c>
      <c r="N190" s="40">
        <f t="shared" si="62"/>
        <v>0</v>
      </c>
      <c r="O190" s="48">
        <f t="shared" si="74"/>
        <v>0</v>
      </c>
      <c r="P190" s="49">
        <f t="shared" si="74"/>
        <v>0</v>
      </c>
      <c r="Q190" s="49">
        <f t="shared" si="74"/>
        <v>0</v>
      </c>
      <c r="R190" s="39">
        <f t="shared" si="74"/>
        <v>0</v>
      </c>
      <c r="S190" s="40">
        <f t="shared" si="59"/>
        <v>0</v>
      </c>
      <c r="T190" s="45">
        <f t="shared" si="71"/>
        <v>2.54</v>
      </c>
      <c r="U190" s="154">
        <f t="shared" si="75"/>
        <v>0</v>
      </c>
      <c r="V190" s="154">
        <f t="shared" si="75"/>
        <v>0</v>
      </c>
      <c r="W190" s="154">
        <f t="shared" si="75"/>
        <v>0</v>
      </c>
      <c r="X190" s="121">
        <f t="shared" si="56"/>
        <v>2.54</v>
      </c>
    </row>
    <row r="191" spans="1:24" s="1" customFormat="1" ht="26.1" customHeight="1" x14ac:dyDescent="0.25">
      <c r="A191" s="1" t="s">
        <v>538</v>
      </c>
      <c r="B191" s="32" t="s">
        <v>204</v>
      </c>
      <c r="C191" s="18" t="s">
        <v>323</v>
      </c>
      <c r="D191" s="47">
        <f t="shared" ref="D191:D200" si="76">+D47</f>
        <v>0</v>
      </c>
      <c r="E191" s="48">
        <f t="shared" si="72"/>
        <v>0</v>
      </c>
      <c r="F191" s="49">
        <f t="shared" si="72"/>
        <v>0</v>
      </c>
      <c r="G191" s="49">
        <f t="shared" si="72"/>
        <v>0</v>
      </c>
      <c r="H191" s="50">
        <f t="shared" si="72"/>
        <v>76.69</v>
      </c>
      <c r="I191" s="40">
        <f t="shared" si="61"/>
        <v>76.69</v>
      </c>
      <c r="J191" s="48">
        <f t="shared" si="73"/>
        <v>0</v>
      </c>
      <c r="K191" s="49">
        <f t="shared" si="73"/>
        <v>0</v>
      </c>
      <c r="L191" s="49">
        <f t="shared" si="73"/>
        <v>0</v>
      </c>
      <c r="M191" s="50">
        <f t="shared" si="73"/>
        <v>0</v>
      </c>
      <c r="N191" s="40">
        <f t="shared" si="62"/>
        <v>0</v>
      </c>
      <c r="O191" s="48">
        <f t="shared" si="74"/>
        <v>0</v>
      </c>
      <c r="P191" s="49">
        <f t="shared" si="74"/>
        <v>0</v>
      </c>
      <c r="Q191" s="49">
        <f t="shared" si="74"/>
        <v>0</v>
      </c>
      <c r="R191" s="39">
        <f t="shared" si="74"/>
        <v>0</v>
      </c>
      <c r="S191" s="40">
        <f t="shared" si="59"/>
        <v>0</v>
      </c>
      <c r="T191" s="45">
        <f t="shared" si="71"/>
        <v>76.69</v>
      </c>
      <c r="U191" s="154">
        <f t="shared" si="75"/>
        <v>0</v>
      </c>
      <c r="V191" s="154">
        <f t="shared" si="75"/>
        <v>0</v>
      </c>
      <c r="W191" s="154">
        <f t="shared" si="75"/>
        <v>0</v>
      </c>
      <c r="X191" s="121">
        <f t="shared" si="56"/>
        <v>76.69</v>
      </c>
    </row>
    <row r="192" spans="1:24" s="1" customFormat="1" ht="38.65" customHeight="1" x14ac:dyDescent="0.25">
      <c r="A192" s="1" t="s">
        <v>541</v>
      </c>
      <c r="B192" s="32" t="s">
        <v>205</v>
      </c>
      <c r="C192" s="18" t="s">
        <v>341</v>
      </c>
      <c r="D192" s="47">
        <f t="shared" si="76"/>
        <v>20.78</v>
      </c>
      <c r="E192" s="48">
        <f t="shared" si="72"/>
        <v>0</v>
      </c>
      <c r="F192" s="49">
        <f t="shared" si="72"/>
        <v>0</v>
      </c>
      <c r="G192" s="49">
        <f t="shared" si="72"/>
        <v>0</v>
      </c>
      <c r="H192" s="50">
        <f t="shared" si="72"/>
        <v>0</v>
      </c>
      <c r="I192" s="40">
        <f t="shared" si="61"/>
        <v>0</v>
      </c>
      <c r="J192" s="48">
        <f t="shared" si="73"/>
        <v>0</v>
      </c>
      <c r="K192" s="49">
        <f t="shared" si="73"/>
        <v>0</v>
      </c>
      <c r="L192" s="49">
        <f t="shared" si="73"/>
        <v>0</v>
      </c>
      <c r="M192" s="50">
        <f t="shared" si="73"/>
        <v>0</v>
      </c>
      <c r="N192" s="40">
        <f t="shared" si="62"/>
        <v>0</v>
      </c>
      <c r="O192" s="48">
        <f t="shared" si="74"/>
        <v>0</v>
      </c>
      <c r="P192" s="49">
        <f t="shared" si="74"/>
        <v>0</v>
      </c>
      <c r="Q192" s="49">
        <f t="shared" si="74"/>
        <v>0</v>
      </c>
      <c r="R192" s="39">
        <f t="shared" si="74"/>
        <v>0</v>
      </c>
      <c r="S192" s="40">
        <f t="shared" si="59"/>
        <v>0</v>
      </c>
      <c r="T192" s="45">
        <f t="shared" si="71"/>
        <v>0</v>
      </c>
      <c r="U192" s="154">
        <f t="shared" si="75"/>
        <v>0</v>
      </c>
      <c r="V192" s="154">
        <f t="shared" si="75"/>
        <v>0</v>
      </c>
      <c r="W192" s="154">
        <f t="shared" si="75"/>
        <v>0</v>
      </c>
      <c r="X192" s="121">
        <f t="shared" si="56"/>
        <v>0</v>
      </c>
    </row>
    <row r="193" spans="1:24" s="1" customFormat="1" ht="38.1" customHeight="1" x14ac:dyDescent="0.25">
      <c r="A193" s="1" t="s">
        <v>540</v>
      </c>
      <c r="B193" s="32" t="s">
        <v>206</v>
      </c>
      <c r="C193" s="18" t="s">
        <v>453</v>
      </c>
      <c r="D193" s="47">
        <f t="shared" si="76"/>
        <v>4.78</v>
      </c>
      <c r="E193" s="48">
        <f t="shared" si="72"/>
        <v>0</v>
      </c>
      <c r="F193" s="49">
        <f t="shared" si="72"/>
        <v>0</v>
      </c>
      <c r="G193" s="49">
        <f t="shared" si="72"/>
        <v>0</v>
      </c>
      <c r="H193" s="50">
        <f t="shared" si="72"/>
        <v>0</v>
      </c>
      <c r="I193" s="40">
        <f t="shared" si="61"/>
        <v>0</v>
      </c>
      <c r="J193" s="48">
        <f t="shared" si="73"/>
        <v>0</v>
      </c>
      <c r="K193" s="49">
        <f t="shared" si="73"/>
        <v>0</v>
      </c>
      <c r="L193" s="49">
        <f t="shared" si="73"/>
        <v>0</v>
      </c>
      <c r="M193" s="50">
        <f t="shared" si="73"/>
        <v>0</v>
      </c>
      <c r="N193" s="40">
        <f t="shared" si="62"/>
        <v>0</v>
      </c>
      <c r="O193" s="48">
        <f t="shared" si="74"/>
        <v>0</v>
      </c>
      <c r="P193" s="49">
        <f t="shared" si="74"/>
        <v>0</v>
      </c>
      <c r="Q193" s="49">
        <f t="shared" si="74"/>
        <v>0</v>
      </c>
      <c r="R193" s="39">
        <f t="shared" si="74"/>
        <v>0</v>
      </c>
      <c r="S193" s="40">
        <f t="shared" si="59"/>
        <v>0</v>
      </c>
      <c r="T193" s="45">
        <f t="shared" si="71"/>
        <v>0</v>
      </c>
      <c r="U193" s="154">
        <f t="shared" si="75"/>
        <v>0</v>
      </c>
      <c r="V193" s="154">
        <f t="shared" si="75"/>
        <v>0</v>
      </c>
      <c r="W193" s="154">
        <f t="shared" si="75"/>
        <v>0</v>
      </c>
      <c r="X193" s="121">
        <f t="shared" si="56"/>
        <v>0</v>
      </c>
    </row>
    <row r="194" spans="1:24" s="1" customFormat="1" ht="42" customHeight="1" x14ac:dyDescent="0.25">
      <c r="A194" s="1" t="s">
        <v>536</v>
      </c>
      <c r="B194" s="32" t="s">
        <v>207</v>
      </c>
      <c r="C194" s="18" t="s">
        <v>324</v>
      </c>
      <c r="D194" s="47">
        <f t="shared" si="76"/>
        <v>0</v>
      </c>
      <c r="E194" s="48">
        <f t="shared" si="72"/>
        <v>0</v>
      </c>
      <c r="F194" s="49">
        <f t="shared" si="72"/>
        <v>5.3</v>
      </c>
      <c r="G194" s="49">
        <f t="shared" si="72"/>
        <v>0</v>
      </c>
      <c r="H194" s="50">
        <f t="shared" si="72"/>
        <v>58.98</v>
      </c>
      <c r="I194" s="40">
        <f t="shared" si="61"/>
        <v>64.28</v>
      </c>
      <c r="J194" s="48">
        <f t="shared" si="73"/>
        <v>0</v>
      </c>
      <c r="K194" s="49">
        <f t="shared" si="73"/>
        <v>0</v>
      </c>
      <c r="L194" s="49">
        <f t="shared" si="73"/>
        <v>0</v>
      </c>
      <c r="M194" s="50">
        <f t="shared" si="73"/>
        <v>0</v>
      </c>
      <c r="N194" s="40">
        <f t="shared" si="62"/>
        <v>0</v>
      </c>
      <c r="O194" s="48">
        <f t="shared" si="74"/>
        <v>0</v>
      </c>
      <c r="P194" s="49">
        <f t="shared" si="74"/>
        <v>0</v>
      </c>
      <c r="Q194" s="49">
        <f t="shared" si="74"/>
        <v>0</v>
      </c>
      <c r="R194" s="39">
        <f t="shared" si="74"/>
        <v>0</v>
      </c>
      <c r="S194" s="40">
        <f t="shared" si="59"/>
        <v>0</v>
      </c>
      <c r="T194" s="45">
        <f t="shared" si="71"/>
        <v>64.28</v>
      </c>
      <c r="U194" s="154">
        <f t="shared" si="75"/>
        <v>0</v>
      </c>
      <c r="V194" s="154">
        <f t="shared" si="75"/>
        <v>0</v>
      </c>
      <c r="W194" s="154">
        <f t="shared" si="75"/>
        <v>0</v>
      </c>
      <c r="X194" s="121">
        <f t="shared" si="56"/>
        <v>64.28</v>
      </c>
    </row>
    <row r="195" spans="1:24" s="1" customFormat="1" ht="42.95" customHeight="1" x14ac:dyDescent="0.25">
      <c r="A195" s="1" t="s">
        <v>531</v>
      </c>
      <c r="B195" s="32" t="s">
        <v>208</v>
      </c>
      <c r="C195" s="18" t="s">
        <v>382</v>
      </c>
      <c r="D195" s="47">
        <f t="shared" si="76"/>
        <v>3.49</v>
      </c>
      <c r="E195" s="48">
        <f t="shared" si="72"/>
        <v>0</v>
      </c>
      <c r="F195" s="49">
        <f t="shared" si="72"/>
        <v>0</v>
      </c>
      <c r="G195" s="49">
        <f t="shared" si="72"/>
        <v>0</v>
      </c>
      <c r="H195" s="50">
        <f t="shared" si="72"/>
        <v>47.5</v>
      </c>
      <c r="I195" s="40">
        <f t="shared" si="61"/>
        <v>47.5</v>
      </c>
      <c r="J195" s="48">
        <f t="shared" si="73"/>
        <v>50</v>
      </c>
      <c r="K195" s="49">
        <f t="shared" si="73"/>
        <v>100</v>
      </c>
      <c r="L195" s="49">
        <f t="shared" si="73"/>
        <v>100</v>
      </c>
      <c r="M195" s="50">
        <f t="shared" si="73"/>
        <v>24.04</v>
      </c>
      <c r="N195" s="40">
        <f t="shared" si="62"/>
        <v>274.04000000000002</v>
      </c>
      <c r="O195" s="48">
        <f t="shared" si="74"/>
        <v>0</v>
      </c>
      <c r="P195" s="49">
        <f t="shared" si="74"/>
        <v>0</v>
      </c>
      <c r="Q195" s="49">
        <f t="shared" si="74"/>
        <v>0</v>
      </c>
      <c r="R195" s="39">
        <f t="shared" si="74"/>
        <v>0</v>
      </c>
      <c r="S195" s="40">
        <f t="shared" si="59"/>
        <v>0</v>
      </c>
      <c r="T195" s="45">
        <f t="shared" si="71"/>
        <v>321.54000000000002</v>
      </c>
      <c r="U195" s="154">
        <f t="shared" si="75"/>
        <v>0</v>
      </c>
      <c r="V195" s="154">
        <f t="shared" si="75"/>
        <v>0</v>
      </c>
      <c r="W195" s="154">
        <f t="shared" si="75"/>
        <v>0</v>
      </c>
      <c r="X195" s="121">
        <f t="shared" si="56"/>
        <v>321.54000000000002</v>
      </c>
    </row>
    <row r="196" spans="1:24" s="1" customFormat="1" ht="26.1" customHeight="1" x14ac:dyDescent="0.25">
      <c r="A196" s="1" t="s">
        <v>531</v>
      </c>
      <c r="B196" s="32" t="s">
        <v>209</v>
      </c>
      <c r="C196" s="18" t="s">
        <v>325</v>
      </c>
      <c r="D196" s="47">
        <f t="shared" si="76"/>
        <v>105.82</v>
      </c>
      <c r="E196" s="48">
        <f t="shared" si="72"/>
        <v>27.37</v>
      </c>
      <c r="F196" s="49">
        <f t="shared" si="72"/>
        <v>55.63</v>
      </c>
      <c r="G196" s="49">
        <f t="shared" si="72"/>
        <v>0</v>
      </c>
      <c r="H196" s="50">
        <f t="shared" si="72"/>
        <v>0</v>
      </c>
      <c r="I196" s="40">
        <f t="shared" si="61"/>
        <v>83</v>
      </c>
      <c r="J196" s="48">
        <f t="shared" si="73"/>
        <v>0</v>
      </c>
      <c r="K196" s="49">
        <f t="shared" si="73"/>
        <v>0</v>
      </c>
      <c r="L196" s="49">
        <f t="shared" si="73"/>
        <v>0</v>
      </c>
      <c r="M196" s="50">
        <f t="shared" si="73"/>
        <v>0</v>
      </c>
      <c r="N196" s="40">
        <f t="shared" si="62"/>
        <v>0</v>
      </c>
      <c r="O196" s="48">
        <f t="shared" si="74"/>
        <v>0</v>
      </c>
      <c r="P196" s="49">
        <f t="shared" si="74"/>
        <v>0</v>
      </c>
      <c r="Q196" s="49">
        <f t="shared" si="74"/>
        <v>0</v>
      </c>
      <c r="R196" s="39">
        <f t="shared" si="74"/>
        <v>0</v>
      </c>
      <c r="S196" s="40">
        <f t="shared" si="59"/>
        <v>0</v>
      </c>
      <c r="T196" s="45">
        <f t="shared" si="71"/>
        <v>83</v>
      </c>
      <c r="U196" s="154">
        <f t="shared" si="75"/>
        <v>0</v>
      </c>
      <c r="V196" s="154">
        <f t="shared" si="75"/>
        <v>0</v>
      </c>
      <c r="W196" s="154">
        <f t="shared" si="75"/>
        <v>0</v>
      </c>
      <c r="X196" s="121">
        <f t="shared" si="56"/>
        <v>83</v>
      </c>
    </row>
    <row r="197" spans="1:24" s="1" customFormat="1" ht="26.1" customHeight="1" x14ac:dyDescent="0.25">
      <c r="A197" s="1" t="s">
        <v>540</v>
      </c>
      <c r="B197" s="32" t="s">
        <v>210</v>
      </c>
      <c r="C197" s="18" t="s">
        <v>356</v>
      </c>
      <c r="D197" s="47">
        <f t="shared" si="76"/>
        <v>0</v>
      </c>
      <c r="E197" s="48">
        <f t="shared" si="72"/>
        <v>0</v>
      </c>
      <c r="F197" s="49">
        <f t="shared" si="72"/>
        <v>0</v>
      </c>
      <c r="G197" s="49">
        <f t="shared" si="72"/>
        <v>23.23</v>
      </c>
      <c r="H197" s="50">
        <f t="shared" si="72"/>
        <v>0</v>
      </c>
      <c r="I197" s="40">
        <f t="shared" si="61"/>
        <v>23.23</v>
      </c>
      <c r="J197" s="48">
        <f t="shared" si="73"/>
        <v>0</v>
      </c>
      <c r="K197" s="49">
        <f t="shared" si="73"/>
        <v>0</v>
      </c>
      <c r="L197" s="49">
        <f t="shared" si="73"/>
        <v>0</v>
      </c>
      <c r="M197" s="50">
        <f t="shared" si="73"/>
        <v>0</v>
      </c>
      <c r="N197" s="40">
        <f t="shared" si="62"/>
        <v>0</v>
      </c>
      <c r="O197" s="48">
        <f t="shared" si="74"/>
        <v>0</v>
      </c>
      <c r="P197" s="49">
        <f t="shared" si="74"/>
        <v>0</v>
      </c>
      <c r="Q197" s="49">
        <f t="shared" si="74"/>
        <v>0</v>
      </c>
      <c r="R197" s="39">
        <f t="shared" si="74"/>
        <v>0</v>
      </c>
      <c r="S197" s="40">
        <f t="shared" si="59"/>
        <v>0</v>
      </c>
      <c r="T197" s="45">
        <f t="shared" si="71"/>
        <v>23.23</v>
      </c>
      <c r="U197" s="154">
        <f t="shared" si="75"/>
        <v>0</v>
      </c>
      <c r="V197" s="154">
        <f t="shared" si="75"/>
        <v>0</v>
      </c>
      <c r="W197" s="154">
        <f t="shared" si="75"/>
        <v>0</v>
      </c>
      <c r="X197" s="121">
        <f t="shared" si="56"/>
        <v>23.23</v>
      </c>
    </row>
    <row r="198" spans="1:24" s="15" customFormat="1" ht="48" customHeight="1" x14ac:dyDescent="0.25">
      <c r="A198" s="15" t="s">
        <v>543</v>
      </c>
      <c r="B198" s="32" t="s">
        <v>211</v>
      </c>
      <c r="C198" s="18" t="s">
        <v>357</v>
      </c>
      <c r="D198" s="47">
        <f t="shared" si="76"/>
        <v>0</v>
      </c>
      <c r="E198" s="48">
        <f t="shared" si="72"/>
        <v>0</v>
      </c>
      <c r="F198" s="49">
        <f t="shared" si="72"/>
        <v>0</v>
      </c>
      <c r="G198" s="49">
        <f t="shared" si="72"/>
        <v>0</v>
      </c>
      <c r="H198" s="50">
        <f t="shared" si="72"/>
        <v>0</v>
      </c>
      <c r="I198" s="40">
        <f t="shared" si="61"/>
        <v>0</v>
      </c>
      <c r="J198" s="48">
        <f t="shared" si="73"/>
        <v>20</v>
      </c>
      <c r="K198" s="49">
        <f t="shared" si="73"/>
        <v>30</v>
      </c>
      <c r="L198" s="49">
        <f t="shared" si="73"/>
        <v>30</v>
      </c>
      <c r="M198" s="50">
        <f t="shared" si="73"/>
        <v>56.22</v>
      </c>
      <c r="N198" s="40">
        <f t="shared" si="62"/>
        <v>136.22</v>
      </c>
      <c r="O198" s="48">
        <f t="shared" si="74"/>
        <v>0</v>
      </c>
      <c r="P198" s="49">
        <f t="shared" si="74"/>
        <v>0</v>
      </c>
      <c r="Q198" s="49">
        <f t="shared" si="74"/>
        <v>0</v>
      </c>
      <c r="R198" s="39">
        <f t="shared" si="74"/>
        <v>0</v>
      </c>
      <c r="S198" s="40">
        <f t="shared" si="59"/>
        <v>0</v>
      </c>
      <c r="T198" s="45">
        <f t="shared" si="71"/>
        <v>136.22</v>
      </c>
      <c r="U198" s="154">
        <f t="shared" si="75"/>
        <v>0</v>
      </c>
      <c r="V198" s="154">
        <f t="shared" si="75"/>
        <v>0</v>
      </c>
      <c r="W198" s="154">
        <f t="shared" si="75"/>
        <v>0</v>
      </c>
      <c r="X198" s="121">
        <f t="shared" si="56"/>
        <v>136.22</v>
      </c>
    </row>
    <row r="199" spans="1:24" s="1" customFormat="1" ht="26.1" customHeight="1" x14ac:dyDescent="0.25">
      <c r="A199" s="1" t="s">
        <v>544</v>
      </c>
      <c r="B199" s="32" t="s">
        <v>212</v>
      </c>
      <c r="C199" s="18" t="s">
        <v>383</v>
      </c>
      <c r="D199" s="47">
        <f t="shared" si="76"/>
        <v>0</v>
      </c>
      <c r="E199" s="48">
        <f t="shared" si="72"/>
        <v>0</v>
      </c>
      <c r="F199" s="49">
        <f t="shared" si="72"/>
        <v>0</v>
      </c>
      <c r="G199" s="49">
        <f t="shared" si="72"/>
        <v>0</v>
      </c>
      <c r="H199" s="50">
        <f t="shared" si="72"/>
        <v>0</v>
      </c>
      <c r="I199" s="40">
        <f t="shared" si="61"/>
        <v>0</v>
      </c>
      <c r="J199" s="48">
        <f t="shared" si="73"/>
        <v>0</v>
      </c>
      <c r="K199" s="49">
        <f t="shared" si="73"/>
        <v>0</v>
      </c>
      <c r="L199" s="49">
        <f t="shared" si="73"/>
        <v>18.25</v>
      </c>
      <c r="M199" s="50">
        <f t="shared" si="73"/>
        <v>20</v>
      </c>
      <c r="N199" s="40">
        <f t="shared" si="62"/>
        <v>38.25</v>
      </c>
      <c r="O199" s="48">
        <f t="shared" si="74"/>
        <v>0</v>
      </c>
      <c r="P199" s="49">
        <f t="shared" si="74"/>
        <v>0</v>
      </c>
      <c r="Q199" s="49">
        <f t="shared" si="74"/>
        <v>0</v>
      </c>
      <c r="R199" s="39">
        <f t="shared" si="74"/>
        <v>0</v>
      </c>
      <c r="S199" s="40">
        <f t="shared" si="59"/>
        <v>0</v>
      </c>
      <c r="T199" s="45">
        <f t="shared" si="71"/>
        <v>38.25</v>
      </c>
      <c r="U199" s="154">
        <f t="shared" si="75"/>
        <v>0</v>
      </c>
      <c r="V199" s="154">
        <f t="shared" si="75"/>
        <v>0</v>
      </c>
      <c r="W199" s="154">
        <f t="shared" si="75"/>
        <v>0</v>
      </c>
      <c r="X199" s="121">
        <f t="shared" si="56"/>
        <v>38.25</v>
      </c>
    </row>
    <row r="200" spans="1:24" s="1" customFormat="1" ht="26.1" customHeight="1" x14ac:dyDescent="0.25">
      <c r="A200" s="1" t="s">
        <v>540</v>
      </c>
      <c r="B200" s="32" t="s">
        <v>213</v>
      </c>
      <c r="C200" s="18" t="s">
        <v>342</v>
      </c>
      <c r="D200" s="47">
        <f t="shared" si="76"/>
        <v>0</v>
      </c>
      <c r="E200" s="48">
        <f t="shared" si="72"/>
        <v>0</v>
      </c>
      <c r="F200" s="49">
        <f t="shared" si="72"/>
        <v>0</v>
      </c>
      <c r="G200" s="49">
        <f t="shared" si="72"/>
        <v>18.940000000000001</v>
      </c>
      <c r="H200" s="50">
        <f t="shared" si="72"/>
        <v>0</v>
      </c>
      <c r="I200" s="40">
        <f t="shared" si="61"/>
        <v>18.940000000000001</v>
      </c>
      <c r="J200" s="48">
        <f t="shared" si="73"/>
        <v>0</v>
      </c>
      <c r="K200" s="49">
        <f t="shared" si="73"/>
        <v>0</v>
      </c>
      <c r="L200" s="49">
        <f t="shared" si="73"/>
        <v>0</v>
      </c>
      <c r="M200" s="50">
        <f t="shared" si="73"/>
        <v>0</v>
      </c>
      <c r="N200" s="40">
        <f t="shared" si="62"/>
        <v>0</v>
      </c>
      <c r="O200" s="48">
        <f t="shared" si="74"/>
        <v>0</v>
      </c>
      <c r="P200" s="49">
        <f t="shared" si="74"/>
        <v>0</v>
      </c>
      <c r="Q200" s="49">
        <f t="shared" si="74"/>
        <v>0</v>
      </c>
      <c r="R200" s="39">
        <f t="shared" si="74"/>
        <v>0</v>
      </c>
      <c r="S200" s="40">
        <f t="shared" si="59"/>
        <v>0</v>
      </c>
      <c r="T200" s="45">
        <f t="shared" si="71"/>
        <v>18.940000000000001</v>
      </c>
      <c r="U200" s="154">
        <f t="shared" si="75"/>
        <v>0</v>
      </c>
      <c r="V200" s="154">
        <f t="shared" si="75"/>
        <v>0</v>
      </c>
      <c r="W200" s="154">
        <f t="shared" si="75"/>
        <v>0</v>
      </c>
      <c r="X200" s="121">
        <f t="shared" si="56"/>
        <v>18.940000000000001</v>
      </c>
    </row>
    <row r="201" spans="1:24" s="1" customFormat="1" ht="26.1" customHeight="1" x14ac:dyDescent="0.25">
      <c r="A201" s="1" t="s">
        <v>540</v>
      </c>
      <c r="B201" s="32" t="s">
        <v>214</v>
      </c>
      <c r="C201" s="18" t="s">
        <v>304</v>
      </c>
      <c r="D201" s="47">
        <v>0.89041000000000003</v>
      </c>
      <c r="E201" s="48">
        <v>0</v>
      </c>
      <c r="F201" s="49">
        <v>0</v>
      </c>
      <c r="G201" s="49">
        <v>0</v>
      </c>
      <c r="H201" s="50">
        <v>0</v>
      </c>
      <c r="I201" s="40">
        <f t="shared" si="61"/>
        <v>0</v>
      </c>
      <c r="J201" s="48">
        <v>0</v>
      </c>
      <c r="K201" s="49">
        <v>0</v>
      </c>
      <c r="L201" s="49">
        <v>0</v>
      </c>
      <c r="M201" s="50">
        <v>0</v>
      </c>
      <c r="N201" s="40">
        <f t="shared" si="62"/>
        <v>0</v>
      </c>
      <c r="O201" s="48">
        <v>0</v>
      </c>
      <c r="P201" s="49">
        <v>0</v>
      </c>
      <c r="Q201" s="49">
        <v>0</v>
      </c>
      <c r="R201" s="39">
        <v>0</v>
      </c>
      <c r="S201" s="40">
        <f t="shared" si="59"/>
        <v>0</v>
      </c>
      <c r="T201" s="45">
        <f t="shared" si="71"/>
        <v>0</v>
      </c>
      <c r="U201" s="154">
        <v>0</v>
      </c>
      <c r="V201" s="154">
        <v>0</v>
      </c>
      <c r="W201" s="154">
        <v>0</v>
      </c>
      <c r="X201" s="121">
        <f t="shared" si="56"/>
        <v>0</v>
      </c>
    </row>
    <row r="202" spans="1:24" s="1" customFormat="1" ht="26.1" customHeight="1" x14ac:dyDescent="0.25">
      <c r="A202" s="1" t="s">
        <v>540</v>
      </c>
      <c r="B202" s="32" t="s">
        <v>215</v>
      </c>
      <c r="C202" s="18" t="s">
        <v>65</v>
      </c>
      <c r="D202" s="47">
        <f t="shared" ref="D202:H206" si="77">+D59</f>
        <v>81.56</v>
      </c>
      <c r="E202" s="48">
        <f t="shared" si="77"/>
        <v>0</v>
      </c>
      <c r="F202" s="49">
        <f t="shared" si="77"/>
        <v>0</v>
      </c>
      <c r="G202" s="49">
        <f t="shared" si="77"/>
        <v>0</v>
      </c>
      <c r="H202" s="50">
        <f t="shared" si="77"/>
        <v>0</v>
      </c>
      <c r="I202" s="40">
        <f t="shared" si="61"/>
        <v>0</v>
      </c>
      <c r="J202" s="48">
        <f t="shared" ref="J202:M206" si="78">+J59</f>
        <v>0</v>
      </c>
      <c r="K202" s="49">
        <f t="shared" si="78"/>
        <v>0</v>
      </c>
      <c r="L202" s="49">
        <f t="shared" si="78"/>
        <v>0</v>
      </c>
      <c r="M202" s="50">
        <f t="shared" si="78"/>
        <v>0</v>
      </c>
      <c r="N202" s="40">
        <f t="shared" si="62"/>
        <v>0</v>
      </c>
      <c r="O202" s="48">
        <f t="shared" ref="O202:R206" si="79">+O59</f>
        <v>0</v>
      </c>
      <c r="P202" s="49">
        <f t="shared" si="79"/>
        <v>0</v>
      </c>
      <c r="Q202" s="49">
        <f t="shared" si="79"/>
        <v>0</v>
      </c>
      <c r="R202" s="39">
        <f t="shared" si="79"/>
        <v>0</v>
      </c>
      <c r="S202" s="40">
        <f t="shared" si="59"/>
        <v>0</v>
      </c>
      <c r="T202" s="45">
        <f t="shared" si="71"/>
        <v>0</v>
      </c>
      <c r="U202" s="154">
        <f t="shared" ref="U202:W202" si="80">+U59</f>
        <v>0</v>
      </c>
      <c r="V202" s="154">
        <f t="shared" si="80"/>
        <v>0</v>
      </c>
      <c r="W202" s="154">
        <f t="shared" si="80"/>
        <v>0</v>
      </c>
      <c r="X202" s="121">
        <f t="shared" si="56"/>
        <v>0</v>
      </c>
    </row>
    <row r="203" spans="1:24" s="1" customFormat="1" ht="38.1" customHeight="1" x14ac:dyDescent="0.25">
      <c r="A203" s="1" t="s">
        <v>545</v>
      </c>
      <c r="B203" s="32" t="s">
        <v>216</v>
      </c>
      <c r="C203" s="18" t="s">
        <v>67</v>
      </c>
      <c r="D203" s="47">
        <f t="shared" si="77"/>
        <v>47.56</v>
      </c>
      <c r="E203" s="48">
        <f t="shared" si="77"/>
        <v>0</v>
      </c>
      <c r="F203" s="49">
        <f t="shared" si="77"/>
        <v>0</v>
      </c>
      <c r="G203" s="49">
        <f t="shared" si="77"/>
        <v>0</v>
      </c>
      <c r="H203" s="50">
        <f t="shared" si="77"/>
        <v>0</v>
      </c>
      <c r="I203" s="40">
        <f t="shared" si="61"/>
        <v>0</v>
      </c>
      <c r="J203" s="48">
        <f t="shared" si="78"/>
        <v>0</v>
      </c>
      <c r="K203" s="49">
        <f t="shared" si="78"/>
        <v>0</v>
      </c>
      <c r="L203" s="49">
        <f t="shared" si="78"/>
        <v>0</v>
      </c>
      <c r="M203" s="50">
        <f t="shared" si="78"/>
        <v>0</v>
      </c>
      <c r="N203" s="40">
        <f t="shared" si="62"/>
        <v>0</v>
      </c>
      <c r="O203" s="48">
        <f t="shared" si="79"/>
        <v>0</v>
      </c>
      <c r="P203" s="49">
        <f t="shared" si="79"/>
        <v>0</v>
      </c>
      <c r="Q203" s="49">
        <f t="shared" si="79"/>
        <v>0</v>
      </c>
      <c r="R203" s="39">
        <f t="shared" si="79"/>
        <v>0</v>
      </c>
      <c r="S203" s="40">
        <f t="shared" si="59"/>
        <v>0</v>
      </c>
      <c r="T203" s="45">
        <f t="shared" si="71"/>
        <v>0</v>
      </c>
      <c r="U203" s="154">
        <f t="shared" ref="U203:W203" si="81">+U60</f>
        <v>0</v>
      </c>
      <c r="V203" s="154">
        <f t="shared" si="81"/>
        <v>0</v>
      </c>
      <c r="W203" s="154">
        <f t="shared" si="81"/>
        <v>0</v>
      </c>
      <c r="X203" s="121">
        <f t="shared" si="56"/>
        <v>0</v>
      </c>
    </row>
    <row r="204" spans="1:24" s="1" customFormat="1" ht="26.1" customHeight="1" x14ac:dyDescent="0.25">
      <c r="A204" s="1" t="s">
        <v>546</v>
      </c>
      <c r="B204" s="32" t="s">
        <v>217</v>
      </c>
      <c r="C204" s="18" t="s">
        <v>360</v>
      </c>
      <c r="D204" s="47">
        <f t="shared" si="77"/>
        <v>14.45</v>
      </c>
      <c r="E204" s="48">
        <f t="shared" si="77"/>
        <v>0</v>
      </c>
      <c r="F204" s="49">
        <f t="shared" si="77"/>
        <v>0</v>
      </c>
      <c r="G204" s="49">
        <f t="shared" si="77"/>
        <v>0</v>
      </c>
      <c r="H204" s="50">
        <f t="shared" si="77"/>
        <v>0</v>
      </c>
      <c r="I204" s="40">
        <f t="shared" si="61"/>
        <v>0</v>
      </c>
      <c r="J204" s="48">
        <f t="shared" si="78"/>
        <v>0</v>
      </c>
      <c r="K204" s="49">
        <f t="shared" si="78"/>
        <v>0</v>
      </c>
      <c r="L204" s="49">
        <f t="shared" si="78"/>
        <v>0</v>
      </c>
      <c r="M204" s="50">
        <f t="shared" si="78"/>
        <v>0</v>
      </c>
      <c r="N204" s="40">
        <f t="shared" si="62"/>
        <v>0</v>
      </c>
      <c r="O204" s="48">
        <f t="shared" si="79"/>
        <v>0</v>
      </c>
      <c r="P204" s="49">
        <f t="shared" si="79"/>
        <v>0</v>
      </c>
      <c r="Q204" s="49">
        <f t="shared" si="79"/>
        <v>0</v>
      </c>
      <c r="R204" s="39">
        <f t="shared" si="79"/>
        <v>0</v>
      </c>
      <c r="S204" s="40">
        <f t="shared" si="59"/>
        <v>0</v>
      </c>
      <c r="T204" s="45">
        <f t="shared" si="71"/>
        <v>0</v>
      </c>
      <c r="U204" s="154">
        <f t="shared" ref="U204:W204" si="82">+U61</f>
        <v>0</v>
      </c>
      <c r="V204" s="154">
        <f t="shared" si="82"/>
        <v>0</v>
      </c>
      <c r="W204" s="154">
        <f t="shared" si="82"/>
        <v>0</v>
      </c>
      <c r="X204" s="121">
        <f t="shared" si="56"/>
        <v>0</v>
      </c>
    </row>
    <row r="205" spans="1:24" s="1" customFormat="1" ht="39" customHeight="1" x14ac:dyDescent="0.25">
      <c r="A205" s="1" t="s">
        <v>546</v>
      </c>
      <c r="B205" s="32" t="s">
        <v>218</v>
      </c>
      <c r="C205" s="18" t="s">
        <v>70</v>
      </c>
      <c r="D205" s="47">
        <f t="shared" si="77"/>
        <v>11.9</v>
      </c>
      <c r="E205" s="48">
        <f t="shared" si="77"/>
        <v>0</v>
      </c>
      <c r="F205" s="49">
        <f t="shared" si="77"/>
        <v>0</v>
      </c>
      <c r="G205" s="49">
        <f t="shared" si="77"/>
        <v>0</v>
      </c>
      <c r="H205" s="50">
        <f t="shared" si="77"/>
        <v>0</v>
      </c>
      <c r="I205" s="40">
        <f t="shared" si="61"/>
        <v>0</v>
      </c>
      <c r="J205" s="48">
        <f t="shared" si="78"/>
        <v>0</v>
      </c>
      <c r="K205" s="49">
        <f t="shared" si="78"/>
        <v>0</v>
      </c>
      <c r="L205" s="49">
        <f t="shared" si="78"/>
        <v>0</v>
      </c>
      <c r="M205" s="50">
        <f t="shared" si="78"/>
        <v>0</v>
      </c>
      <c r="N205" s="40">
        <f t="shared" si="62"/>
        <v>0</v>
      </c>
      <c r="O205" s="48">
        <f t="shared" si="79"/>
        <v>0</v>
      </c>
      <c r="P205" s="49">
        <f t="shared" si="79"/>
        <v>0</v>
      </c>
      <c r="Q205" s="49">
        <f t="shared" si="79"/>
        <v>0</v>
      </c>
      <c r="R205" s="39">
        <f t="shared" si="79"/>
        <v>0</v>
      </c>
      <c r="S205" s="40">
        <f t="shared" si="59"/>
        <v>0</v>
      </c>
      <c r="T205" s="45">
        <f t="shared" si="71"/>
        <v>0</v>
      </c>
      <c r="U205" s="154">
        <f t="shared" ref="U205:W205" si="83">+U62</f>
        <v>0</v>
      </c>
      <c r="V205" s="154">
        <f t="shared" si="83"/>
        <v>0</v>
      </c>
      <c r="W205" s="154">
        <f t="shared" si="83"/>
        <v>0</v>
      </c>
      <c r="X205" s="121">
        <f t="shared" si="56"/>
        <v>0</v>
      </c>
    </row>
    <row r="206" spans="1:24" s="1" customFormat="1" ht="26.1" customHeight="1" x14ac:dyDescent="0.25">
      <c r="A206" s="1" t="s">
        <v>540</v>
      </c>
      <c r="B206" s="32" t="s">
        <v>219</v>
      </c>
      <c r="C206" s="18" t="s">
        <v>327</v>
      </c>
      <c r="D206" s="47">
        <f t="shared" si="77"/>
        <v>0</v>
      </c>
      <c r="E206" s="48">
        <f t="shared" si="77"/>
        <v>10</v>
      </c>
      <c r="F206" s="49">
        <f t="shared" si="77"/>
        <v>10</v>
      </c>
      <c r="G206" s="49">
        <f t="shared" si="77"/>
        <v>40</v>
      </c>
      <c r="H206" s="50">
        <f t="shared" si="77"/>
        <v>13.5</v>
      </c>
      <c r="I206" s="40">
        <f t="shared" si="61"/>
        <v>73.5</v>
      </c>
      <c r="J206" s="48">
        <f t="shared" si="78"/>
        <v>0</v>
      </c>
      <c r="K206" s="49">
        <f t="shared" si="78"/>
        <v>0</v>
      </c>
      <c r="L206" s="49">
        <f t="shared" si="78"/>
        <v>0</v>
      </c>
      <c r="M206" s="50">
        <f t="shared" si="78"/>
        <v>0</v>
      </c>
      <c r="N206" s="40">
        <f t="shared" si="62"/>
        <v>0</v>
      </c>
      <c r="O206" s="48">
        <f t="shared" si="79"/>
        <v>0</v>
      </c>
      <c r="P206" s="49">
        <f t="shared" si="79"/>
        <v>0</v>
      </c>
      <c r="Q206" s="49">
        <f t="shared" si="79"/>
        <v>0</v>
      </c>
      <c r="R206" s="39">
        <f t="shared" si="79"/>
        <v>0</v>
      </c>
      <c r="S206" s="40">
        <f t="shared" si="59"/>
        <v>0</v>
      </c>
      <c r="T206" s="45">
        <f t="shared" si="71"/>
        <v>73.5</v>
      </c>
      <c r="U206" s="154">
        <f t="shared" ref="U206:W206" si="84">+U63</f>
        <v>0</v>
      </c>
      <c r="V206" s="154">
        <f t="shared" si="84"/>
        <v>0</v>
      </c>
      <c r="W206" s="154">
        <f t="shared" si="84"/>
        <v>0</v>
      </c>
      <c r="X206" s="121">
        <f t="shared" si="56"/>
        <v>73.5</v>
      </c>
    </row>
    <row r="207" spans="1:24" s="1" customFormat="1" ht="26.1" customHeight="1" x14ac:dyDescent="0.25">
      <c r="A207" s="1" t="s">
        <v>532</v>
      </c>
      <c r="B207" s="32" t="s">
        <v>220</v>
      </c>
      <c r="C207" s="18" t="s">
        <v>384</v>
      </c>
      <c r="D207" s="47">
        <f>+D57</f>
        <v>0</v>
      </c>
      <c r="E207" s="48">
        <f>+E57</f>
        <v>0</v>
      </c>
      <c r="F207" s="49">
        <f>+F57</f>
        <v>0</v>
      </c>
      <c r="G207" s="49">
        <f>+G57</f>
        <v>0</v>
      </c>
      <c r="H207" s="50">
        <f>+H57</f>
        <v>0</v>
      </c>
      <c r="I207" s="40">
        <f t="shared" si="61"/>
        <v>0</v>
      </c>
      <c r="J207" s="48">
        <f>+J57</f>
        <v>0</v>
      </c>
      <c r="K207" s="49">
        <f>+K57</f>
        <v>0</v>
      </c>
      <c r="L207" s="49">
        <f>+L57</f>
        <v>5</v>
      </c>
      <c r="M207" s="50">
        <f>+M57</f>
        <v>5</v>
      </c>
      <c r="N207" s="40">
        <f t="shared" si="62"/>
        <v>10</v>
      </c>
      <c r="O207" s="51">
        <f>+O57</f>
        <v>5</v>
      </c>
      <c r="P207" s="49">
        <f>+P57</f>
        <v>5</v>
      </c>
      <c r="Q207" s="49">
        <f>+Q57</f>
        <v>10</v>
      </c>
      <c r="R207" s="52">
        <f>+R57</f>
        <v>10</v>
      </c>
      <c r="S207" s="40">
        <f t="shared" si="59"/>
        <v>30</v>
      </c>
      <c r="T207" s="45">
        <f t="shared" si="71"/>
        <v>40</v>
      </c>
      <c r="U207" s="154">
        <f t="shared" ref="U207:W207" si="85">+U57</f>
        <v>0</v>
      </c>
      <c r="V207" s="154">
        <f t="shared" si="85"/>
        <v>0</v>
      </c>
      <c r="W207" s="154">
        <f t="shared" si="85"/>
        <v>0</v>
      </c>
      <c r="X207" s="121">
        <f t="shared" si="56"/>
        <v>40</v>
      </c>
    </row>
    <row r="208" spans="1:24" s="1" customFormat="1" ht="28.35" customHeight="1" x14ac:dyDescent="0.25">
      <c r="A208" s="1" t="s">
        <v>539</v>
      </c>
      <c r="B208" s="32" t="s">
        <v>221</v>
      </c>
      <c r="C208" s="18" t="s">
        <v>311</v>
      </c>
      <c r="D208" s="47">
        <f t="shared" ref="D208:H213" si="86">+D64</f>
        <v>0</v>
      </c>
      <c r="E208" s="48">
        <f t="shared" si="86"/>
        <v>0</v>
      </c>
      <c r="F208" s="49">
        <f t="shared" si="86"/>
        <v>34.380000000000003</v>
      </c>
      <c r="G208" s="49">
        <f t="shared" si="86"/>
        <v>0</v>
      </c>
      <c r="H208" s="50">
        <f t="shared" si="86"/>
        <v>0</v>
      </c>
      <c r="I208" s="40">
        <f t="shared" si="61"/>
        <v>34.380000000000003</v>
      </c>
      <c r="J208" s="48">
        <f t="shared" ref="J208:M213" si="87">+J64</f>
        <v>0</v>
      </c>
      <c r="K208" s="49">
        <f t="shared" si="87"/>
        <v>0</v>
      </c>
      <c r="L208" s="49">
        <f t="shared" si="87"/>
        <v>0</v>
      </c>
      <c r="M208" s="50">
        <f t="shared" si="87"/>
        <v>0</v>
      </c>
      <c r="N208" s="40">
        <f t="shared" si="62"/>
        <v>0</v>
      </c>
      <c r="O208" s="51">
        <f t="shared" ref="O208:R213" si="88">+O64</f>
        <v>0</v>
      </c>
      <c r="P208" s="49">
        <f t="shared" si="88"/>
        <v>0</v>
      </c>
      <c r="Q208" s="49">
        <f t="shared" si="88"/>
        <v>0</v>
      </c>
      <c r="R208" s="122">
        <f t="shared" si="88"/>
        <v>0</v>
      </c>
      <c r="S208" s="40">
        <f t="shared" si="59"/>
        <v>0</v>
      </c>
      <c r="T208" s="45">
        <f t="shared" si="71"/>
        <v>34.380000000000003</v>
      </c>
      <c r="U208" s="154">
        <f t="shared" ref="U208:W208" si="89">+U64</f>
        <v>0</v>
      </c>
      <c r="V208" s="154">
        <f t="shared" si="89"/>
        <v>0</v>
      </c>
      <c r="W208" s="154">
        <f t="shared" si="89"/>
        <v>0</v>
      </c>
      <c r="X208" s="121">
        <f t="shared" si="56"/>
        <v>34.380000000000003</v>
      </c>
    </row>
    <row r="209" spans="1:24" s="1" customFormat="1" ht="38.1" customHeight="1" x14ac:dyDescent="0.25">
      <c r="A209" s="1" t="s">
        <v>547</v>
      </c>
      <c r="B209" s="32" t="s">
        <v>222</v>
      </c>
      <c r="C209" s="18" t="s">
        <v>385</v>
      </c>
      <c r="D209" s="47">
        <f t="shared" si="86"/>
        <v>0</v>
      </c>
      <c r="E209" s="48">
        <f t="shared" si="86"/>
        <v>0</v>
      </c>
      <c r="F209" s="49">
        <f t="shared" si="86"/>
        <v>0</v>
      </c>
      <c r="G209" s="49">
        <f t="shared" si="86"/>
        <v>10</v>
      </c>
      <c r="H209" s="50">
        <f t="shared" si="86"/>
        <v>13.29</v>
      </c>
      <c r="I209" s="40">
        <f t="shared" si="61"/>
        <v>23.29</v>
      </c>
      <c r="J209" s="48">
        <f t="shared" si="87"/>
        <v>0</v>
      </c>
      <c r="K209" s="49">
        <f t="shared" si="87"/>
        <v>0</v>
      </c>
      <c r="L209" s="49">
        <f t="shared" si="87"/>
        <v>0</v>
      </c>
      <c r="M209" s="50">
        <f t="shared" si="87"/>
        <v>0</v>
      </c>
      <c r="N209" s="40">
        <f t="shared" si="62"/>
        <v>0</v>
      </c>
      <c r="O209" s="48">
        <f t="shared" si="88"/>
        <v>0</v>
      </c>
      <c r="P209" s="49">
        <f t="shared" si="88"/>
        <v>0</v>
      </c>
      <c r="Q209" s="49">
        <f t="shared" si="88"/>
        <v>0</v>
      </c>
      <c r="R209" s="39">
        <f t="shared" si="88"/>
        <v>0</v>
      </c>
      <c r="S209" s="40">
        <f t="shared" si="59"/>
        <v>0</v>
      </c>
      <c r="T209" s="45">
        <f t="shared" si="71"/>
        <v>23.29</v>
      </c>
      <c r="U209" s="154">
        <f t="shared" ref="U209:W209" si="90">+U65</f>
        <v>0</v>
      </c>
      <c r="V209" s="154">
        <f t="shared" si="90"/>
        <v>0</v>
      </c>
      <c r="W209" s="154">
        <f t="shared" si="90"/>
        <v>0</v>
      </c>
      <c r="X209" s="121">
        <f t="shared" si="56"/>
        <v>23.29</v>
      </c>
    </row>
    <row r="210" spans="1:24" s="1" customFormat="1" ht="51" customHeight="1" x14ac:dyDescent="0.25">
      <c r="A210" s="1" t="s">
        <v>542</v>
      </c>
      <c r="B210" s="32" t="s">
        <v>223</v>
      </c>
      <c r="C210" s="18" t="s">
        <v>404</v>
      </c>
      <c r="D210" s="47">
        <f t="shared" si="86"/>
        <v>0</v>
      </c>
      <c r="E210" s="48">
        <f t="shared" si="86"/>
        <v>0</v>
      </c>
      <c r="F210" s="49">
        <f t="shared" si="86"/>
        <v>5</v>
      </c>
      <c r="G210" s="49">
        <f t="shared" si="86"/>
        <v>50.5</v>
      </c>
      <c r="H210" s="50">
        <f t="shared" si="86"/>
        <v>0</v>
      </c>
      <c r="I210" s="40">
        <f t="shared" si="61"/>
        <v>55.5</v>
      </c>
      <c r="J210" s="48">
        <f t="shared" si="87"/>
        <v>0</v>
      </c>
      <c r="K210" s="49">
        <f t="shared" si="87"/>
        <v>0</v>
      </c>
      <c r="L210" s="49">
        <f t="shared" si="87"/>
        <v>0</v>
      </c>
      <c r="M210" s="50">
        <f t="shared" si="87"/>
        <v>0</v>
      </c>
      <c r="N210" s="40">
        <f t="shared" si="62"/>
        <v>0</v>
      </c>
      <c r="O210" s="48">
        <f t="shared" si="88"/>
        <v>0</v>
      </c>
      <c r="P210" s="49">
        <f t="shared" si="88"/>
        <v>0</v>
      </c>
      <c r="Q210" s="49">
        <f t="shared" si="88"/>
        <v>0</v>
      </c>
      <c r="R210" s="39">
        <f t="shared" si="88"/>
        <v>0</v>
      </c>
      <c r="S210" s="40">
        <f t="shared" si="59"/>
        <v>0</v>
      </c>
      <c r="T210" s="45">
        <f t="shared" si="71"/>
        <v>55.5</v>
      </c>
      <c r="U210" s="154">
        <f t="shared" ref="U210:W210" si="91">+U66</f>
        <v>0</v>
      </c>
      <c r="V210" s="154">
        <f t="shared" si="91"/>
        <v>0</v>
      </c>
      <c r="W210" s="154">
        <f t="shared" si="91"/>
        <v>0</v>
      </c>
      <c r="X210" s="121">
        <f t="shared" si="56"/>
        <v>55.5</v>
      </c>
    </row>
    <row r="211" spans="1:24" s="1" customFormat="1" ht="41.1" customHeight="1" x14ac:dyDescent="0.25">
      <c r="A211" s="1" t="s">
        <v>532</v>
      </c>
      <c r="B211" s="32" t="s">
        <v>224</v>
      </c>
      <c r="C211" s="18" t="s">
        <v>405</v>
      </c>
      <c r="D211" s="47">
        <f t="shared" si="86"/>
        <v>1.07</v>
      </c>
      <c r="E211" s="48">
        <f t="shared" si="86"/>
        <v>0</v>
      </c>
      <c r="F211" s="49">
        <f t="shared" si="86"/>
        <v>0</v>
      </c>
      <c r="G211" s="49">
        <f t="shared" si="86"/>
        <v>0</v>
      </c>
      <c r="H211" s="50">
        <f t="shared" si="86"/>
        <v>0</v>
      </c>
      <c r="I211" s="40">
        <f t="shared" si="61"/>
        <v>0</v>
      </c>
      <c r="J211" s="48">
        <f t="shared" si="87"/>
        <v>0</v>
      </c>
      <c r="K211" s="49">
        <f t="shared" si="87"/>
        <v>0</v>
      </c>
      <c r="L211" s="49">
        <f t="shared" si="87"/>
        <v>0</v>
      </c>
      <c r="M211" s="50">
        <f t="shared" si="87"/>
        <v>0</v>
      </c>
      <c r="N211" s="40">
        <f t="shared" si="62"/>
        <v>0</v>
      </c>
      <c r="O211" s="48">
        <f t="shared" si="88"/>
        <v>0</v>
      </c>
      <c r="P211" s="49">
        <f t="shared" si="88"/>
        <v>0</v>
      </c>
      <c r="Q211" s="49">
        <f t="shared" si="88"/>
        <v>0</v>
      </c>
      <c r="R211" s="39">
        <f t="shared" si="88"/>
        <v>0</v>
      </c>
      <c r="S211" s="40">
        <f t="shared" si="59"/>
        <v>0</v>
      </c>
      <c r="T211" s="45">
        <f t="shared" si="71"/>
        <v>0</v>
      </c>
      <c r="U211" s="154">
        <f t="shared" ref="U211:W211" si="92">+U67</f>
        <v>0</v>
      </c>
      <c r="V211" s="154">
        <f t="shared" si="92"/>
        <v>0</v>
      </c>
      <c r="W211" s="154">
        <f t="shared" si="92"/>
        <v>0</v>
      </c>
      <c r="X211" s="121">
        <f t="shared" si="56"/>
        <v>0</v>
      </c>
    </row>
    <row r="212" spans="1:24" s="1" customFormat="1" ht="39" customHeight="1" x14ac:dyDescent="0.25">
      <c r="A212" s="1" t="s">
        <v>547</v>
      </c>
      <c r="B212" s="32" t="s">
        <v>225</v>
      </c>
      <c r="C212" s="18" t="s">
        <v>439</v>
      </c>
      <c r="D212" s="47">
        <f t="shared" si="86"/>
        <v>0</v>
      </c>
      <c r="E212" s="48">
        <f t="shared" si="86"/>
        <v>0</v>
      </c>
      <c r="F212" s="49">
        <f t="shared" si="86"/>
        <v>0</v>
      </c>
      <c r="G212" s="49">
        <f t="shared" si="86"/>
        <v>9.8000000000000007</v>
      </c>
      <c r="H212" s="50">
        <f t="shared" si="86"/>
        <v>0</v>
      </c>
      <c r="I212" s="40">
        <f t="shared" si="61"/>
        <v>9.8000000000000007</v>
      </c>
      <c r="J212" s="48">
        <f t="shared" si="87"/>
        <v>0</v>
      </c>
      <c r="K212" s="49">
        <f t="shared" si="87"/>
        <v>50</v>
      </c>
      <c r="L212" s="49">
        <f t="shared" si="87"/>
        <v>50</v>
      </c>
      <c r="M212" s="50">
        <f t="shared" si="87"/>
        <v>50</v>
      </c>
      <c r="N212" s="40">
        <f t="shared" si="62"/>
        <v>150</v>
      </c>
      <c r="O212" s="48">
        <f t="shared" si="88"/>
        <v>30</v>
      </c>
      <c r="P212" s="49">
        <f t="shared" si="88"/>
        <v>30</v>
      </c>
      <c r="Q212" s="49">
        <f t="shared" si="88"/>
        <v>30</v>
      </c>
      <c r="R212" s="39">
        <f t="shared" si="88"/>
        <v>60</v>
      </c>
      <c r="S212" s="40">
        <f t="shared" si="59"/>
        <v>150</v>
      </c>
      <c r="T212" s="45">
        <f t="shared" si="71"/>
        <v>309.8</v>
      </c>
      <c r="U212" s="154">
        <f t="shared" ref="U212:W212" si="93">+U68</f>
        <v>0</v>
      </c>
      <c r="V212" s="154">
        <f t="shared" si="93"/>
        <v>0</v>
      </c>
      <c r="W212" s="154">
        <f t="shared" si="93"/>
        <v>0</v>
      </c>
      <c r="X212" s="121">
        <f t="shared" si="56"/>
        <v>309.8</v>
      </c>
    </row>
    <row r="213" spans="1:24" s="1" customFormat="1" ht="26.1" customHeight="1" x14ac:dyDescent="0.25">
      <c r="A213" s="1" t="s">
        <v>543</v>
      </c>
      <c r="B213" s="32" t="s">
        <v>226</v>
      </c>
      <c r="C213" s="18" t="s">
        <v>406</v>
      </c>
      <c r="D213" s="47">
        <f t="shared" si="86"/>
        <v>0</v>
      </c>
      <c r="E213" s="48">
        <f t="shared" si="86"/>
        <v>0</v>
      </c>
      <c r="F213" s="49">
        <f t="shared" si="86"/>
        <v>0</v>
      </c>
      <c r="G213" s="49">
        <f t="shared" si="86"/>
        <v>0</v>
      </c>
      <c r="H213" s="50">
        <f t="shared" si="86"/>
        <v>0</v>
      </c>
      <c r="I213" s="40">
        <f t="shared" si="61"/>
        <v>0</v>
      </c>
      <c r="J213" s="48">
        <f t="shared" si="87"/>
        <v>25</v>
      </c>
      <c r="K213" s="49">
        <f t="shared" si="87"/>
        <v>25</v>
      </c>
      <c r="L213" s="49">
        <f t="shared" si="87"/>
        <v>60</v>
      </c>
      <c r="M213" s="50">
        <f t="shared" si="87"/>
        <v>60</v>
      </c>
      <c r="N213" s="40">
        <f t="shared" si="62"/>
        <v>170</v>
      </c>
      <c r="O213" s="48">
        <f t="shared" si="88"/>
        <v>25</v>
      </c>
      <c r="P213" s="49">
        <f t="shared" si="88"/>
        <v>25</v>
      </c>
      <c r="Q213" s="49">
        <f t="shared" si="88"/>
        <v>0</v>
      </c>
      <c r="R213" s="39">
        <f t="shared" si="88"/>
        <v>0</v>
      </c>
      <c r="S213" s="40">
        <f t="shared" si="59"/>
        <v>50</v>
      </c>
      <c r="T213" s="45">
        <f t="shared" si="71"/>
        <v>220</v>
      </c>
      <c r="U213" s="154">
        <f t="shared" ref="U213:W213" si="94">+U69</f>
        <v>0</v>
      </c>
      <c r="V213" s="154">
        <f t="shared" si="94"/>
        <v>0</v>
      </c>
      <c r="W213" s="154">
        <f t="shared" si="94"/>
        <v>0</v>
      </c>
      <c r="X213" s="121">
        <f t="shared" si="56"/>
        <v>220</v>
      </c>
    </row>
    <row r="214" spans="1:24" s="1" customFormat="1" ht="51.95" customHeight="1" x14ac:dyDescent="0.25">
      <c r="A214" s="1" t="s">
        <v>550</v>
      </c>
      <c r="B214" s="32" t="s">
        <v>227</v>
      </c>
      <c r="C214" s="22" t="s">
        <v>336</v>
      </c>
      <c r="D214" s="47">
        <f>+D159</f>
        <v>0</v>
      </c>
      <c r="E214" s="48">
        <f>+E159</f>
        <v>0</v>
      </c>
      <c r="F214" s="49">
        <f>+F159</f>
        <v>0</v>
      </c>
      <c r="G214" s="49">
        <f>+G159</f>
        <v>33.67</v>
      </c>
      <c r="H214" s="50">
        <f>+H159</f>
        <v>0</v>
      </c>
      <c r="I214" s="40">
        <f t="shared" si="61"/>
        <v>33.67</v>
      </c>
      <c r="J214" s="48">
        <f>+J159</f>
        <v>5</v>
      </c>
      <c r="K214" s="49">
        <f>+K159</f>
        <v>5</v>
      </c>
      <c r="L214" s="49">
        <f>+L159</f>
        <v>10</v>
      </c>
      <c r="M214" s="50">
        <f>+M159</f>
        <v>10</v>
      </c>
      <c r="N214" s="40">
        <f t="shared" si="62"/>
        <v>30</v>
      </c>
      <c r="O214" s="48">
        <f>+O159</f>
        <v>5</v>
      </c>
      <c r="P214" s="49">
        <f>+P159</f>
        <v>5</v>
      </c>
      <c r="Q214" s="49">
        <f>+Q159</f>
        <v>10</v>
      </c>
      <c r="R214" s="39">
        <f>+R159</f>
        <v>10</v>
      </c>
      <c r="S214" s="40">
        <f t="shared" si="59"/>
        <v>30</v>
      </c>
      <c r="T214" s="45">
        <f t="shared" si="71"/>
        <v>93.67</v>
      </c>
      <c r="U214" s="154">
        <f t="shared" ref="U214:W214" si="95">+U159</f>
        <v>20</v>
      </c>
      <c r="V214" s="154">
        <f t="shared" si="95"/>
        <v>20</v>
      </c>
      <c r="W214" s="154">
        <f t="shared" si="95"/>
        <v>20</v>
      </c>
      <c r="X214" s="121">
        <f t="shared" si="56"/>
        <v>153.67000000000002</v>
      </c>
    </row>
    <row r="215" spans="1:24" s="1" customFormat="1" ht="42" customHeight="1" x14ac:dyDescent="0.25">
      <c r="A215" s="1" t="s">
        <v>537</v>
      </c>
      <c r="B215" s="32" t="s">
        <v>228</v>
      </c>
      <c r="C215" s="18" t="s">
        <v>504</v>
      </c>
      <c r="D215" s="47">
        <f>+D70</f>
        <v>0</v>
      </c>
      <c r="E215" s="48">
        <f>+E70</f>
        <v>0</v>
      </c>
      <c r="F215" s="49">
        <f>+F70</f>
        <v>0</v>
      </c>
      <c r="G215" s="49">
        <f>+G70</f>
        <v>0</v>
      </c>
      <c r="H215" s="49">
        <f>+H70</f>
        <v>2.5</v>
      </c>
      <c r="I215" s="40">
        <f t="shared" si="61"/>
        <v>2.5</v>
      </c>
      <c r="J215" s="48">
        <f>+J70</f>
        <v>10</v>
      </c>
      <c r="K215" s="49">
        <f>+K70</f>
        <v>10</v>
      </c>
      <c r="L215" s="49">
        <f>+L70</f>
        <v>20</v>
      </c>
      <c r="M215" s="50">
        <f>+M70</f>
        <v>24.02</v>
      </c>
      <c r="N215" s="40">
        <f t="shared" si="62"/>
        <v>64.02</v>
      </c>
      <c r="O215" s="48">
        <f>+O70</f>
        <v>0</v>
      </c>
      <c r="P215" s="49">
        <f>+P70</f>
        <v>0</v>
      </c>
      <c r="Q215" s="49">
        <f>+Q70</f>
        <v>0</v>
      </c>
      <c r="R215" s="39">
        <f>+R70</f>
        <v>0</v>
      </c>
      <c r="S215" s="40">
        <f t="shared" si="59"/>
        <v>0</v>
      </c>
      <c r="T215" s="45">
        <f t="shared" si="71"/>
        <v>66.52</v>
      </c>
      <c r="U215" s="154">
        <f t="shared" ref="U215:W215" si="96">+U70</f>
        <v>0</v>
      </c>
      <c r="V215" s="154">
        <f t="shared" si="96"/>
        <v>0</v>
      </c>
      <c r="W215" s="154">
        <f t="shared" si="96"/>
        <v>0</v>
      </c>
      <c r="X215" s="121">
        <f t="shared" si="56"/>
        <v>66.52</v>
      </c>
    </row>
    <row r="216" spans="1:24" s="1" customFormat="1" ht="42" customHeight="1" x14ac:dyDescent="0.25">
      <c r="A216" s="1" t="s">
        <v>537</v>
      </c>
      <c r="B216" s="32" t="s">
        <v>508</v>
      </c>
      <c r="C216" s="18" t="s">
        <v>506</v>
      </c>
      <c r="D216" s="47">
        <f>+D71</f>
        <v>0</v>
      </c>
      <c r="E216" s="48">
        <f t="shared" ref="E216:H216" si="97">+E71</f>
        <v>0</v>
      </c>
      <c r="F216" s="49">
        <f t="shared" si="97"/>
        <v>0</v>
      </c>
      <c r="G216" s="49">
        <f t="shared" si="97"/>
        <v>0</v>
      </c>
      <c r="H216" s="50">
        <f t="shared" si="97"/>
        <v>7</v>
      </c>
      <c r="I216" s="40">
        <f t="shared" si="61"/>
        <v>7</v>
      </c>
      <c r="J216" s="48">
        <f t="shared" ref="J216:M216" si="98">+J71</f>
        <v>0</v>
      </c>
      <c r="K216" s="49">
        <f t="shared" si="98"/>
        <v>0</v>
      </c>
      <c r="L216" s="49">
        <f t="shared" si="98"/>
        <v>0</v>
      </c>
      <c r="M216" s="50">
        <f t="shared" si="98"/>
        <v>0</v>
      </c>
      <c r="N216" s="40">
        <f t="shared" si="62"/>
        <v>0</v>
      </c>
      <c r="O216" s="48">
        <f t="shared" ref="O216:R216" si="99">+O71</f>
        <v>0</v>
      </c>
      <c r="P216" s="49">
        <f t="shared" si="99"/>
        <v>0</v>
      </c>
      <c r="Q216" s="49">
        <f t="shared" si="99"/>
        <v>0</v>
      </c>
      <c r="R216" s="39">
        <f t="shared" si="99"/>
        <v>0</v>
      </c>
      <c r="S216" s="40">
        <f t="shared" si="59"/>
        <v>0</v>
      </c>
      <c r="T216" s="45">
        <f t="shared" si="71"/>
        <v>7</v>
      </c>
      <c r="U216" s="154">
        <f t="shared" ref="U216:W216" si="100">+U71</f>
        <v>100</v>
      </c>
      <c r="V216" s="154">
        <f t="shared" si="100"/>
        <v>200</v>
      </c>
      <c r="W216" s="154">
        <f t="shared" si="100"/>
        <v>325</v>
      </c>
      <c r="X216" s="121">
        <f t="shared" si="56"/>
        <v>632</v>
      </c>
    </row>
    <row r="217" spans="1:24" s="1" customFormat="1" ht="38.1" customHeight="1" x14ac:dyDescent="0.25">
      <c r="A217" s="1" t="s">
        <v>532</v>
      </c>
      <c r="B217" s="32" t="s">
        <v>229</v>
      </c>
      <c r="C217" s="18" t="s">
        <v>407</v>
      </c>
      <c r="D217" s="47">
        <f>+D74</f>
        <v>0</v>
      </c>
      <c r="E217" s="48">
        <f>+E74</f>
        <v>0</v>
      </c>
      <c r="F217" s="49">
        <f>+F74</f>
        <v>0</v>
      </c>
      <c r="G217" s="49">
        <f>+G74</f>
        <v>0</v>
      </c>
      <c r="H217" s="50">
        <f>+H74</f>
        <v>0</v>
      </c>
      <c r="I217" s="40">
        <f t="shared" si="61"/>
        <v>0</v>
      </c>
      <c r="J217" s="48">
        <f>+J74</f>
        <v>5</v>
      </c>
      <c r="K217" s="49">
        <f>+K74</f>
        <v>5</v>
      </c>
      <c r="L217" s="49">
        <f>+L74</f>
        <v>5</v>
      </c>
      <c r="M217" s="50">
        <f>+M74</f>
        <v>5</v>
      </c>
      <c r="N217" s="40">
        <f t="shared" si="62"/>
        <v>20</v>
      </c>
      <c r="O217" s="48">
        <f>+O74</f>
        <v>0</v>
      </c>
      <c r="P217" s="49">
        <f>+P74</f>
        <v>0</v>
      </c>
      <c r="Q217" s="49">
        <f>+Q74</f>
        <v>0</v>
      </c>
      <c r="R217" s="39">
        <f>+R74</f>
        <v>0</v>
      </c>
      <c r="S217" s="40">
        <f t="shared" si="59"/>
        <v>0</v>
      </c>
      <c r="T217" s="45">
        <f t="shared" si="71"/>
        <v>20</v>
      </c>
      <c r="U217" s="154">
        <f t="shared" ref="U217:W217" si="101">+U74</f>
        <v>100</v>
      </c>
      <c r="V217" s="154">
        <f t="shared" si="101"/>
        <v>50</v>
      </c>
      <c r="W217" s="154">
        <f t="shared" si="101"/>
        <v>0</v>
      </c>
      <c r="X217" s="121">
        <f t="shared" si="56"/>
        <v>170</v>
      </c>
    </row>
    <row r="218" spans="1:24" s="1" customFormat="1" ht="26.1" customHeight="1" x14ac:dyDescent="0.25">
      <c r="A218" s="1" t="s">
        <v>532</v>
      </c>
      <c r="B218" s="32" t="s">
        <v>230</v>
      </c>
      <c r="C218" s="18" t="s">
        <v>364</v>
      </c>
      <c r="D218" s="47">
        <f t="shared" ref="D218:H219" si="102">+D72</f>
        <v>12.05</v>
      </c>
      <c r="E218" s="48">
        <f t="shared" si="102"/>
        <v>0</v>
      </c>
      <c r="F218" s="49">
        <f t="shared" si="102"/>
        <v>0</v>
      </c>
      <c r="G218" s="49">
        <f t="shared" si="102"/>
        <v>0</v>
      </c>
      <c r="H218" s="50">
        <f t="shared" si="102"/>
        <v>0</v>
      </c>
      <c r="I218" s="40">
        <f t="shared" si="61"/>
        <v>0</v>
      </c>
      <c r="J218" s="48">
        <f t="shared" ref="J218:M219" si="103">+J72</f>
        <v>0</v>
      </c>
      <c r="K218" s="49">
        <f t="shared" si="103"/>
        <v>0</v>
      </c>
      <c r="L218" s="49">
        <f t="shared" si="103"/>
        <v>0</v>
      </c>
      <c r="M218" s="50">
        <f t="shared" si="103"/>
        <v>0</v>
      </c>
      <c r="N218" s="40">
        <f t="shared" si="62"/>
        <v>0</v>
      </c>
      <c r="O218" s="48">
        <f t="shared" ref="O218:R219" si="104">+O72</f>
        <v>0</v>
      </c>
      <c r="P218" s="49">
        <f t="shared" si="104"/>
        <v>0</v>
      </c>
      <c r="Q218" s="49">
        <f t="shared" si="104"/>
        <v>0</v>
      </c>
      <c r="R218" s="39">
        <f t="shared" si="104"/>
        <v>0</v>
      </c>
      <c r="S218" s="40">
        <f t="shared" si="59"/>
        <v>0</v>
      </c>
      <c r="T218" s="45">
        <f t="shared" si="71"/>
        <v>0</v>
      </c>
      <c r="U218" s="154">
        <f t="shared" ref="U218:W218" si="105">+U72</f>
        <v>0</v>
      </c>
      <c r="V218" s="154">
        <f t="shared" si="105"/>
        <v>0</v>
      </c>
      <c r="W218" s="154">
        <f t="shared" si="105"/>
        <v>0</v>
      </c>
      <c r="X218" s="121">
        <f t="shared" si="56"/>
        <v>0</v>
      </c>
    </row>
    <row r="219" spans="1:24" s="1" customFormat="1" ht="26.1" customHeight="1" x14ac:dyDescent="0.25">
      <c r="A219" s="1" t="s">
        <v>538</v>
      </c>
      <c r="B219" s="32" t="s">
        <v>231</v>
      </c>
      <c r="C219" s="18" t="s">
        <v>408</v>
      </c>
      <c r="D219" s="47">
        <f t="shared" si="102"/>
        <v>13.07</v>
      </c>
      <c r="E219" s="48">
        <f t="shared" si="102"/>
        <v>0</v>
      </c>
      <c r="F219" s="49">
        <f t="shared" si="102"/>
        <v>0</v>
      </c>
      <c r="G219" s="49">
        <f t="shared" si="102"/>
        <v>0</v>
      </c>
      <c r="H219" s="50">
        <f t="shared" si="102"/>
        <v>0</v>
      </c>
      <c r="I219" s="40">
        <f t="shared" si="61"/>
        <v>0</v>
      </c>
      <c r="J219" s="48">
        <f t="shared" si="103"/>
        <v>0</v>
      </c>
      <c r="K219" s="49">
        <f t="shared" si="103"/>
        <v>0</v>
      </c>
      <c r="L219" s="49">
        <f t="shared" si="103"/>
        <v>0</v>
      </c>
      <c r="M219" s="50">
        <f t="shared" si="103"/>
        <v>0</v>
      </c>
      <c r="N219" s="40">
        <f t="shared" si="62"/>
        <v>0</v>
      </c>
      <c r="O219" s="48">
        <f t="shared" si="104"/>
        <v>0</v>
      </c>
      <c r="P219" s="49">
        <f t="shared" si="104"/>
        <v>0</v>
      </c>
      <c r="Q219" s="49">
        <f t="shared" si="104"/>
        <v>0</v>
      </c>
      <c r="R219" s="39">
        <f t="shared" si="104"/>
        <v>0</v>
      </c>
      <c r="S219" s="40">
        <f t="shared" si="59"/>
        <v>0</v>
      </c>
      <c r="T219" s="45">
        <f t="shared" si="71"/>
        <v>0</v>
      </c>
      <c r="U219" s="154">
        <f t="shared" ref="U219:W219" si="106">+U73</f>
        <v>0</v>
      </c>
      <c r="V219" s="154">
        <f t="shared" si="106"/>
        <v>0</v>
      </c>
      <c r="W219" s="154">
        <f t="shared" si="106"/>
        <v>0</v>
      </c>
      <c r="X219" s="121">
        <f t="shared" si="56"/>
        <v>0</v>
      </c>
    </row>
    <row r="220" spans="1:24" s="1" customFormat="1" ht="42" customHeight="1" x14ac:dyDescent="0.25">
      <c r="A220" s="1" t="s">
        <v>549</v>
      </c>
      <c r="B220" s="32" t="s">
        <v>232</v>
      </c>
      <c r="C220" s="18" t="s">
        <v>343</v>
      </c>
      <c r="D220" s="47">
        <f t="shared" ref="D220:H224" si="107">+D75</f>
        <v>0</v>
      </c>
      <c r="E220" s="48">
        <f t="shared" si="107"/>
        <v>0</v>
      </c>
      <c r="F220" s="49">
        <f t="shared" si="107"/>
        <v>0</v>
      </c>
      <c r="G220" s="49">
        <f t="shared" si="107"/>
        <v>0</v>
      </c>
      <c r="H220" s="50">
        <f t="shared" si="107"/>
        <v>0</v>
      </c>
      <c r="I220" s="40">
        <f t="shared" si="61"/>
        <v>0</v>
      </c>
      <c r="J220" s="48">
        <f t="shared" ref="J220:M224" si="108">+J75</f>
        <v>5</v>
      </c>
      <c r="K220" s="49">
        <f t="shared" si="108"/>
        <v>5</v>
      </c>
      <c r="L220" s="49">
        <f t="shared" si="108"/>
        <v>5</v>
      </c>
      <c r="M220" s="50">
        <f t="shared" si="108"/>
        <v>5</v>
      </c>
      <c r="N220" s="40">
        <f t="shared" si="62"/>
        <v>20</v>
      </c>
      <c r="O220" s="48">
        <f t="shared" ref="O220:R224" si="109">+O75</f>
        <v>25</v>
      </c>
      <c r="P220" s="49">
        <f t="shared" si="109"/>
        <v>25</v>
      </c>
      <c r="Q220" s="49">
        <f t="shared" si="109"/>
        <v>25</v>
      </c>
      <c r="R220" s="39">
        <f t="shared" si="109"/>
        <v>25</v>
      </c>
      <c r="S220" s="40">
        <f t="shared" si="59"/>
        <v>100</v>
      </c>
      <c r="T220" s="45">
        <f t="shared" si="71"/>
        <v>120</v>
      </c>
      <c r="U220" s="154">
        <f t="shared" ref="U220:W220" si="110">+U75</f>
        <v>0</v>
      </c>
      <c r="V220" s="154">
        <f t="shared" si="110"/>
        <v>0</v>
      </c>
      <c r="W220" s="154">
        <f t="shared" si="110"/>
        <v>0</v>
      </c>
      <c r="X220" s="121">
        <f t="shared" si="56"/>
        <v>120</v>
      </c>
    </row>
    <row r="221" spans="1:24" s="1" customFormat="1" ht="38.1" customHeight="1" x14ac:dyDescent="0.25">
      <c r="A221" s="1" t="s">
        <v>538</v>
      </c>
      <c r="B221" s="32" t="s">
        <v>233</v>
      </c>
      <c r="C221" s="18" t="s">
        <v>440</v>
      </c>
      <c r="D221" s="47">
        <f t="shared" si="107"/>
        <v>0</v>
      </c>
      <c r="E221" s="48">
        <f t="shared" si="107"/>
        <v>0</v>
      </c>
      <c r="F221" s="49">
        <f t="shared" si="107"/>
        <v>0</v>
      </c>
      <c r="G221" s="49">
        <f t="shared" si="107"/>
        <v>0</v>
      </c>
      <c r="H221" s="50">
        <f t="shared" si="107"/>
        <v>0</v>
      </c>
      <c r="I221" s="40">
        <f t="shared" si="61"/>
        <v>0</v>
      </c>
      <c r="J221" s="48">
        <f t="shared" si="108"/>
        <v>5</v>
      </c>
      <c r="K221" s="49">
        <f t="shared" si="108"/>
        <v>5</v>
      </c>
      <c r="L221" s="49">
        <f t="shared" si="108"/>
        <v>5</v>
      </c>
      <c r="M221" s="50">
        <f t="shared" si="108"/>
        <v>5</v>
      </c>
      <c r="N221" s="40">
        <f t="shared" si="62"/>
        <v>20</v>
      </c>
      <c r="O221" s="48">
        <f t="shared" si="109"/>
        <v>0</v>
      </c>
      <c r="P221" s="49">
        <f t="shared" si="109"/>
        <v>0</v>
      </c>
      <c r="Q221" s="49">
        <f t="shared" si="109"/>
        <v>0</v>
      </c>
      <c r="R221" s="39">
        <f t="shared" si="109"/>
        <v>0</v>
      </c>
      <c r="S221" s="40">
        <f t="shared" si="59"/>
        <v>0</v>
      </c>
      <c r="T221" s="45">
        <f t="shared" si="71"/>
        <v>20</v>
      </c>
      <c r="U221" s="154">
        <f t="shared" ref="U221:W221" si="111">+U76</f>
        <v>0</v>
      </c>
      <c r="V221" s="154">
        <f t="shared" si="111"/>
        <v>0</v>
      </c>
      <c r="W221" s="154">
        <f t="shared" si="111"/>
        <v>0</v>
      </c>
      <c r="X221" s="121">
        <f t="shared" si="56"/>
        <v>20</v>
      </c>
    </row>
    <row r="222" spans="1:24" s="1" customFormat="1" ht="26.1" customHeight="1" x14ac:dyDescent="0.25">
      <c r="A222" s="1" t="s">
        <v>529</v>
      </c>
      <c r="B222" s="32" t="s">
        <v>234</v>
      </c>
      <c r="C222" s="18" t="s">
        <v>410</v>
      </c>
      <c r="D222" s="47">
        <f t="shared" si="107"/>
        <v>0</v>
      </c>
      <c r="E222" s="48">
        <f t="shared" si="107"/>
        <v>0</v>
      </c>
      <c r="F222" s="49">
        <f t="shared" si="107"/>
        <v>0</v>
      </c>
      <c r="G222" s="49">
        <f t="shared" si="107"/>
        <v>0</v>
      </c>
      <c r="H222" s="50">
        <f t="shared" si="107"/>
        <v>0</v>
      </c>
      <c r="I222" s="40">
        <f t="shared" si="61"/>
        <v>0</v>
      </c>
      <c r="J222" s="48">
        <f t="shared" si="108"/>
        <v>25</v>
      </c>
      <c r="K222" s="49">
        <f t="shared" si="108"/>
        <v>25</v>
      </c>
      <c r="L222" s="49">
        <f t="shared" si="108"/>
        <v>30</v>
      </c>
      <c r="M222" s="50">
        <f t="shared" si="108"/>
        <v>30</v>
      </c>
      <c r="N222" s="40">
        <f t="shared" si="62"/>
        <v>110</v>
      </c>
      <c r="O222" s="48">
        <f t="shared" si="109"/>
        <v>20</v>
      </c>
      <c r="P222" s="49">
        <f t="shared" si="109"/>
        <v>20</v>
      </c>
      <c r="Q222" s="49">
        <f t="shared" si="109"/>
        <v>30</v>
      </c>
      <c r="R222" s="39">
        <f t="shared" si="109"/>
        <v>30</v>
      </c>
      <c r="S222" s="40">
        <f t="shared" si="59"/>
        <v>100</v>
      </c>
      <c r="T222" s="45">
        <f t="shared" si="71"/>
        <v>210</v>
      </c>
      <c r="U222" s="154">
        <f t="shared" ref="U222:W222" si="112">+U77</f>
        <v>200</v>
      </c>
      <c r="V222" s="154">
        <f t="shared" si="112"/>
        <v>200</v>
      </c>
      <c r="W222" s="154">
        <f t="shared" si="112"/>
        <v>301.39999999999998</v>
      </c>
      <c r="X222" s="121">
        <f t="shared" si="56"/>
        <v>911.4</v>
      </c>
    </row>
    <row r="223" spans="1:24" s="1" customFormat="1" ht="26.1" customHeight="1" x14ac:dyDescent="0.25">
      <c r="A223" s="1" t="s">
        <v>531</v>
      </c>
      <c r="B223" s="32" t="s">
        <v>235</v>
      </c>
      <c r="C223" s="19" t="s">
        <v>86</v>
      </c>
      <c r="D223" s="47">
        <f t="shared" si="107"/>
        <v>0</v>
      </c>
      <c r="E223" s="48">
        <f t="shared" si="107"/>
        <v>0</v>
      </c>
      <c r="F223" s="49">
        <f t="shared" si="107"/>
        <v>0</v>
      </c>
      <c r="G223" s="49">
        <f t="shared" si="107"/>
        <v>0</v>
      </c>
      <c r="H223" s="50">
        <f t="shared" si="107"/>
        <v>0</v>
      </c>
      <c r="I223" s="40">
        <f t="shared" si="61"/>
        <v>0</v>
      </c>
      <c r="J223" s="48">
        <f t="shared" si="108"/>
        <v>10</v>
      </c>
      <c r="K223" s="49">
        <f t="shared" si="108"/>
        <v>10</v>
      </c>
      <c r="L223" s="49">
        <f t="shared" si="108"/>
        <v>20</v>
      </c>
      <c r="M223" s="50">
        <f t="shared" si="108"/>
        <v>25</v>
      </c>
      <c r="N223" s="40">
        <f t="shared" si="62"/>
        <v>65</v>
      </c>
      <c r="O223" s="48">
        <f t="shared" si="109"/>
        <v>30</v>
      </c>
      <c r="P223" s="49">
        <f t="shared" si="109"/>
        <v>30</v>
      </c>
      <c r="Q223" s="49">
        <f t="shared" si="109"/>
        <v>30</v>
      </c>
      <c r="R223" s="39">
        <f t="shared" si="109"/>
        <v>10</v>
      </c>
      <c r="S223" s="40">
        <f t="shared" si="59"/>
        <v>100</v>
      </c>
      <c r="T223" s="45">
        <f t="shared" si="71"/>
        <v>165</v>
      </c>
      <c r="U223" s="154">
        <f t="shared" ref="U223:W223" si="113">+U78</f>
        <v>50</v>
      </c>
      <c r="V223" s="154">
        <f t="shared" si="113"/>
        <v>0</v>
      </c>
      <c r="W223" s="154">
        <f t="shared" si="113"/>
        <v>0</v>
      </c>
      <c r="X223" s="121">
        <f t="shared" si="56"/>
        <v>215</v>
      </c>
    </row>
    <row r="224" spans="1:24" s="1" customFormat="1" ht="55.35" customHeight="1" x14ac:dyDescent="0.25">
      <c r="A224" s="1" t="s">
        <v>530</v>
      </c>
      <c r="B224" s="32" t="s">
        <v>236</v>
      </c>
      <c r="C224" s="19" t="s">
        <v>413</v>
      </c>
      <c r="D224" s="47">
        <f t="shared" si="107"/>
        <v>0</v>
      </c>
      <c r="E224" s="48">
        <f t="shared" si="107"/>
        <v>0</v>
      </c>
      <c r="F224" s="49">
        <f t="shared" si="107"/>
        <v>0</v>
      </c>
      <c r="G224" s="49">
        <f t="shared" si="107"/>
        <v>0</v>
      </c>
      <c r="H224" s="50">
        <f t="shared" si="107"/>
        <v>0</v>
      </c>
      <c r="I224" s="40">
        <f t="shared" ref="I224:I279" si="114">+SUM(E224:H224)</f>
        <v>0</v>
      </c>
      <c r="J224" s="48">
        <f t="shared" si="108"/>
        <v>5</v>
      </c>
      <c r="K224" s="49">
        <f t="shared" si="108"/>
        <v>5</v>
      </c>
      <c r="L224" s="49">
        <f t="shared" si="108"/>
        <v>5</v>
      </c>
      <c r="M224" s="50">
        <f t="shared" si="108"/>
        <v>5</v>
      </c>
      <c r="N224" s="40">
        <f t="shared" ref="N224:N276" si="115">+SUM(J224:M224)</f>
        <v>20</v>
      </c>
      <c r="O224" s="48">
        <f t="shared" si="109"/>
        <v>0</v>
      </c>
      <c r="P224" s="49">
        <f t="shared" si="109"/>
        <v>0</v>
      </c>
      <c r="Q224" s="49">
        <f t="shared" si="109"/>
        <v>0</v>
      </c>
      <c r="R224" s="39">
        <f t="shared" si="109"/>
        <v>0</v>
      </c>
      <c r="S224" s="40">
        <f t="shared" si="59"/>
        <v>0</v>
      </c>
      <c r="T224" s="45">
        <f t="shared" si="71"/>
        <v>20</v>
      </c>
      <c r="U224" s="154">
        <f t="shared" ref="U224:W224" si="116">+U79</f>
        <v>200</v>
      </c>
      <c r="V224" s="154">
        <f t="shared" si="116"/>
        <v>200</v>
      </c>
      <c r="W224" s="154">
        <f t="shared" si="116"/>
        <v>450</v>
      </c>
      <c r="X224" s="121">
        <f t="shared" si="56"/>
        <v>870</v>
      </c>
    </row>
    <row r="225" spans="1:24" s="1" customFormat="1" ht="26.1" customHeight="1" x14ac:dyDescent="0.25">
      <c r="A225" s="1" t="s">
        <v>547</v>
      </c>
      <c r="B225" s="32" t="s">
        <v>237</v>
      </c>
      <c r="C225" s="18" t="s">
        <v>409</v>
      </c>
      <c r="D225" s="47">
        <f t="shared" ref="D225:H240" si="117">+D84</f>
        <v>6.5</v>
      </c>
      <c r="E225" s="48">
        <f t="shared" si="117"/>
        <v>0</v>
      </c>
      <c r="F225" s="49">
        <f t="shared" si="117"/>
        <v>32.880000000000003</v>
      </c>
      <c r="G225" s="49">
        <f t="shared" si="117"/>
        <v>124.53</v>
      </c>
      <c r="H225" s="50">
        <f t="shared" si="117"/>
        <v>0</v>
      </c>
      <c r="I225" s="40">
        <f t="shared" si="114"/>
        <v>157.41</v>
      </c>
      <c r="J225" s="48">
        <f t="shared" ref="J225:M240" si="118">+J84</f>
        <v>0</v>
      </c>
      <c r="K225" s="49">
        <f t="shared" si="118"/>
        <v>0</v>
      </c>
      <c r="L225" s="49">
        <f t="shared" si="118"/>
        <v>0</v>
      </c>
      <c r="M225" s="50">
        <f t="shared" si="118"/>
        <v>0</v>
      </c>
      <c r="N225" s="40">
        <f t="shared" si="115"/>
        <v>0</v>
      </c>
      <c r="O225" s="48">
        <f t="shared" ref="O225:R240" si="119">+O84</f>
        <v>0</v>
      </c>
      <c r="P225" s="49">
        <f t="shared" si="119"/>
        <v>0</v>
      </c>
      <c r="Q225" s="49">
        <f t="shared" si="119"/>
        <v>0</v>
      </c>
      <c r="R225" s="39">
        <f t="shared" si="119"/>
        <v>0</v>
      </c>
      <c r="S225" s="40">
        <f t="shared" si="59"/>
        <v>0</v>
      </c>
      <c r="T225" s="45">
        <f t="shared" si="71"/>
        <v>157.41</v>
      </c>
      <c r="U225" s="154">
        <f t="shared" ref="U225:W225" si="120">+U84</f>
        <v>0</v>
      </c>
      <c r="V225" s="154">
        <f t="shared" si="120"/>
        <v>0</v>
      </c>
      <c r="W225" s="154">
        <f t="shared" si="120"/>
        <v>0</v>
      </c>
      <c r="X225" s="121">
        <f t="shared" si="56"/>
        <v>157.41</v>
      </c>
    </row>
    <row r="226" spans="1:24" s="1" customFormat="1" ht="26.1" customHeight="1" x14ac:dyDescent="0.25">
      <c r="A226" s="1" t="s">
        <v>547</v>
      </c>
      <c r="B226" s="32" t="s">
        <v>238</v>
      </c>
      <c r="C226" s="18" t="s">
        <v>307</v>
      </c>
      <c r="D226" s="47">
        <f t="shared" si="117"/>
        <v>0</v>
      </c>
      <c r="E226" s="48">
        <f t="shared" si="117"/>
        <v>0</v>
      </c>
      <c r="F226" s="49">
        <f t="shared" si="117"/>
        <v>0</v>
      </c>
      <c r="G226" s="49">
        <f t="shared" si="117"/>
        <v>0</v>
      </c>
      <c r="H226" s="50">
        <f t="shared" si="117"/>
        <v>0</v>
      </c>
      <c r="I226" s="40">
        <f t="shared" si="114"/>
        <v>0</v>
      </c>
      <c r="J226" s="48">
        <f t="shared" si="118"/>
        <v>0</v>
      </c>
      <c r="K226" s="49">
        <f t="shared" si="118"/>
        <v>0</v>
      </c>
      <c r="L226" s="49">
        <f t="shared" si="118"/>
        <v>0</v>
      </c>
      <c r="M226" s="50">
        <f t="shared" si="118"/>
        <v>0</v>
      </c>
      <c r="N226" s="40">
        <f t="shared" si="115"/>
        <v>0</v>
      </c>
      <c r="O226" s="48">
        <f t="shared" si="119"/>
        <v>10</v>
      </c>
      <c r="P226" s="49">
        <f t="shared" si="119"/>
        <v>30</v>
      </c>
      <c r="Q226" s="49">
        <f t="shared" si="119"/>
        <v>30</v>
      </c>
      <c r="R226" s="39">
        <f t="shared" si="119"/>
        <v>30</v>
      </c>
      <c r="S226" s="40">
        <f t="shared" si="59"/>
        <v>100</v>
      </c>
      <c r="T226" s="45">
        <f t="shared" si="71"/>
        <v>100</v>
      </c>
      <c r="U226" s="154">
        <f t="shared" ref="U226:W226" si="121">+U85</f>
        <v>100</v>
      </c>
      <c r="V226" s="154">
        <f t="shared" si="121"/>
        <v>200</v>
      </c>
      <c r="W226" s="154">
        <f t="shared" si="121"/>
        <v>132.16999999999999</v>
      </c>
      <c r="X226" s="121">
        <f t="shared" si="56"/>
        <v>532.16999999999996</v>
      </c>
    </row>
    <row r="227" spans="1:24" s="1" customFormat="1" ht="26.1" customHeight="1" x14ac:dyDescent="0.25">
      <c r="A227" s="1" t="s">
        <v>540</v>
      </c>
      <c r="B227" s="32" t="s">
        <v>239</v>
      </c>
      <c r="C227" s="18" t="s">
        <v>93</v>
      </c>
      <c r="D227" s="47">
        <f t="shared" si="117"/>
        <v>212.94000000000003</v>
      </c>
      <c r="E227" s="48">
        <f t="shared" si="117"/>
        <v>4.4800000000000004</v>
      </c>
      <c r="F227" s="49">
        <f t="shared" si="117"/>
        <v>0</v>
      </c>
      <c r="G227" s="49">
        <f t="shared" si="117"/>
        <v>0</v>
      </c>
      <c r="H227" s="50">
        <f t="shared" si="117"/>
        <v>0</v>
      </c>
      <c r="I227" s="40">
        <f t="shared" si="114"/>
        <v>4.4800000000000004</v>
      </c>
      <c r="J227" s="48">
        <f t="shared" si="118"/>
        <v>0</v>
      </c>
      <c r="K227" s="49">
        <f t="shared" si="118"/>
        <v>0</v>
      </c>
      <c r="L227" s="49">
        <f t="shared" si="118"/>
        <v>0</v>
      </c>
      <c r="M227" s="50">
        <f t="shared" si="118"/>
        <v>0</v>
      </c>
      <c r="N227" s="40">
        <f t="shared" si="115"/>
        <v>0</v>
      </c>
      <c r="O227" s="48">
        <f t="shared" si="119"/>
        <v>0</v>
      </c>
      <c r="P227" s="49">
        <f t="shared" si="119"/>
        <v>0</v>
      </c>
      <c r="Q227" s="49">
        <f t="shared" si="119"/>
        <v>0</v>
      </c>
      <c r="R227" s="39">
        <f t="shared" si="119"/>
        <v>0</v>
      </c>
      <c r="S227" s="40">
        <f t="shared" si="59"/>
        <v>0</v>
      </c>
      <c r="T227" s="45">
        <f t="shared" si="71"/>
        <v>4.4800000000000004</v>
      </c>
      <c r="U227" s="154">
        <f t="shared" ref="U227:W227" si="122">+U86</f>
        <v>0</v>
      </c>
      <c r="V227" s="154">
        <f t="shared" si="122"/>
        <v>0</v>
      </c>
      <c r="W227" s="154">
        <f t="shared" si="122"/>
        <v>0</v>
      </c>
      <c r="X227" s="121">
        <f t="shared" si="56"/>
        <v>4.4800000000000004</v>
      </c>
    </row>
    <row r="228" spans="1:24" s="1" customFormat="1" ht="54.95" customHeight="1" x14ac:dyDescent="0.25">
      <c r="A228" s="1" t="s">
        <v>529</v>
      </c>
      <c r="B228" s="32" t="s">
        <v>240</v>
      </c>
      <c r="C228" s="18" t="s">
        <v>366</v>
      </c>
      <c r="D228" s="47">
        <f t="shared" si="117"/>
        <v>17.3</v>
      </c>
      <c r="E228" s="48">
        <f t="shared" si="117"/>
        <v>0</v>
      </c>
      <c r="F228" s="49">
        <f t="shared" si="117"/>
        <v>0</v>
      </c>
      <c r="G228" s="49">
        <f t="shared" si="117"/>
        <v>0</v>
      </c>
      <c r="H228" s="50">
        <f t="shared" si="117"/>
        <v>0</v>
      </c>
      <c r="I228" s="40">
        <f t="shared" si="114"/>
        <v>0</v>
      </c>
      <c r="J228" s="48">
        <f t="shared" si="118"/>
        <v>0</v>
      </c>
      <c r="K228" s="49">
        <f t="shared" si="118"/>
        <v>0</v>
      </c>
      <c r="L228" s="49">
        <f t="shared" si="118"/>
        <v>0</v>
      </c>
      <c r="M228" s="50">
        <f t="shared" si="118"/>
        <v>0</v>
      </c>
      <c r="N228" s="40">
        <f t="shared" si="115"/>
        <v>0</v>
      </c>
      <c r="O228" s="48">
        <f t="shared" si="119"/>
        <v>0</v>
      </c>
      <c r="P228" s="49">
        <f t="shared" si="119"/>
        <v>0</v>
      </c>
      <c r="Q228" s="49">
        <f t="shared" si="119"/>
        <v>0</v>
      </c>
      <c r="R228" s="39">
        <f t="shared" si="119"/>
        <v>0</v>
      </c>
      <c r="S228" s="40">
        <f t="shared" si="59"/>
        <v>0</v>
      </c>
      <c r="T228" s="45">
        <f t="shared" si="71"/>
        <v>0</v>
      </c>
      <c r="U228" s="154">
        <f t="shared" ref="U228:W228" si="123">+U87</f>
        <v>0</v>
      </c>
      <c r="V228" s="154">
        <f t="shared" si="123"/>
        <v>0</v>
      </c>
      <c r="W228" s="154">
        <f t="shared" si="123"/>
        <v>0</v>
      </c>
      <c r="X228" s="121">
        <f t="shared" si="56"/>
        <v>0</v>
      </c>
    </row>
    <row r="229" spans="1:24" s="1" customFormat="1" ht="39.950000000000003" customHeight="1" x14ac:dyDescent="0.25">
      <c r="A229" s="1" t="s">
        <v>529</v>
      </c>
      <c r="B229" s="32" t="s">
        <v>241</v>
      </c>
      <c r="C229" s="18" t="s">
        <v>399</v>
      </c>
      <c r="D229" s="47">
        <f t="shared" si="117"/>
        <v>0</v>
      </c>
      <c r="E229" s="48">
        <f t="shared" si="117"/>
        <v>0</v>
      </c>
      <c r="F229" s="49">
        <f t="shared" si="117"/>
        <v>0</v>
      </c>
      <c r="G229" s="49">
        <f t="shared" si="117"/>
        <v>100</v>
      </c>
      <c r="H229" s="50">
        <f t="shared" si="117"/>
        <v>54.5</v>
      </c>
      <c r="I229" s="40">
        <f t="shared" si="114"/>
        <v>154.5</v>
      </c>
      <c r="J229" s="48">
        <f t="shared" si="118"/>
        <v>0</v>
      </c>
      <c r="K229" s="49">
        <f t="shared" si="118"/>
        <v>0</v>
      </c>
      <c r="L229" s="49">
        <f t="shared" si="118"/>
        <v>0</v>
      </c>
      <c r="M229" s="50">
        <f t="shared" si="118"/>
        <v>0</v>
      </c>
      <c r="N229" s="40">
        <f t="shared" si="115"/>
        <v>0</v>
      </c>
      <c r="O229" s="48">
        <f t="shared" si="119"/>
        <v>0</v>
      </c>
      <c r="P229" s="49">
        <f t="shared" si="119"/>
        <v>0</v>
      </c>
      <c r="Q229" s="49">
        <f t="shared" si="119"/>
        <v>0</v>
      </c>
      <c r="R229" s="39">
        <f t="shared" si="119"/>
        <v>0</v>
      </c>
      <c r="S229" s="40">
        <f t="shared" si="59"/>
        <v>0</v>
      </c>
      <c r="T229" s="45">
        <f t="shared" si="71"/>
        <v>154.5</v>
      </c>
      <c r="U229" s="154">
        <f t="shared" ref="U229:W229" si="124">+U88</f>
        <v>0</v>
      </c>
      <c r="V229" s="154">
        <f t="shared" si="124"/>
        <v>0</v>
      </c>
      <c r="W229" s="154">
        <f t="shared" si="124"/>
        <v>0</v>
      </c>
      <c r="X229" s="121">
        <f t="shared" si="56"/>
        <v>154.5</v>
      </c>
    </row>
    <row r="230" spans="1:24" s="1" customFormat="1" ht="38.1" customHeight="1" x14ac:dyDescent="0.25">
      <c r="A230" s="1" t="s">
        <v>529</v>
      </c>
      <c r="B230" s="32" t="s">
        <v>242</v>
      </c>
      <c r="C230" s="18" t="s">
        <v>97</v>
      </c>
      <c r="D230" s="47">
        <f t="shared" si="117"/>
        <v>152.9</v>
      </c>
      <c r="E230" s="48">
        <f t="shared" si="117"/>
        <v>0</v>
      </c>
      <c r="F230" s="49">
        <f t="shared" si="117"/>
        <v>0</v>
      </c>
      <c r="G230" s="49">
        <f t="shared" si="117"/>
        <v>0</v>
      </c>
      <c r="H230" s="50">
        <f t="shared" si="117"/>
        <v>0</v>
      </c>
      <c r="I230" s="40">
        <f t="shared" si="114"/>
        <v>0</v>
      </c>
      <c r="J230" s="48">
        <f t="shared" si="118"/>
        <v>0</v>
      </c>
      <c r="K230" s="49">
        <f t="shared" si="118"/>
        <v>0</v>
      </c>
      <c r="L230" s="49">
        <f t="shared" si="118"/>
        <v>0</v>
      </c>
      <c r="M230" s="50">
        <f t="shared" si="118"/>
        <v>0</v>
      </c>
      <c r="N230" s="40">
        <f t="shared" si="115"/>
        <v>0</v>
      </c>
      <c r="O230" s="48">
        <f t="shared" si="119"/>
        <v>0</v>
      </c>
      <c r="P230" s="49">
        <f t="shared" si="119"/>
        <v>0</v>
      </c>
      <c r="Q230" s="49">
        <f t="shared" si="119"/>
        <v>0</v>
      </c>
      <c r="R230" s="39">
        <f t="shared" si="119"/>
        <v>0</v>
      </c>
      <c r="S230" s="40">
        <f t="shared" si="59"/>
        <v>0</v>
      </c>
      <c r="T230" s="45">
        <f t="shared" si="71"/>
        <v>0</v>
      </c>
      <c r="U230" s="154">
        <f t="shared" ref="U230:W230" si="125">+U89</f>
        <v>0</v>
      </c>
      <c r="V230" s="154">
        <f t="shared" si="125"/>
        <v>0</v>
      </c>
      <c r="W230" s="154">
        <f t="shared" si="125"/>
        <v>0</v>
      </c>
      <c r="X230" s="121">
        <f t="shared" si="56"/>
        <v>0</v>
      </c>
    </row>
    <row r="231" spans="1:24" s="1" customFormat="1" ht="50.65" customHeight="1" x14ac:dyDescent="0.25">
      <c r="A231" s="1" t="s">
        <v>529</v>
      </c>
      <c r="B231" s="32" t="s">
        <v>243</v>
      </c>
      <c r="C231" s="18" t="s">
        <v>367</v>
      </c>
      <c r="D231" s="47">
        <f t="shared" si="117"/>
        <v>0</v>
      </c>
      <c r="E231" s="48">
        <f t="shared" si="117"/>
        <v>0</v>
      </c>
      <c r="F231" s="49">
        <f t="shared" si="117"/>
        <v>0</v>
      </c>
      <c r="G231" s="49">
        <f t="shared" si="117"/>
        <v>0</v>
      </c>
      <c r="H231" s="50">
        <f t="shared" si="117"/>
        <v>2.82</v>
      </c>
      <c r="I231" s="40">
        <f t="shared" si="114"/>
        <v>2.82</v>
      </c>
      <c r="J231" s="48">
        <f t="shared" si="118"/>
        <v>10</v>
      </c>
      <c r="K231" s="49">
        <f t="shared" si="118"/>
        <v>10</v>
      </c>
      <c r="L231" s="49">
        <f t="shared" si="118"/>
        <v>10</v>
      </c>
      <c r="M231" s="50">
        <f t="shared" si="118"/>
        <v>20</v>
      </c>
      <c r="N231" s="40">
        <f t="shared" si="115"/>
        <v>50</v>
      </c>
      <c r="O231" s="48">
        <f t="shared" si="119"/>
        <v>50</v>
      </c>
      <c r="P231" s="49">
        <f t="shared" si="119"/>
        <v>50</v>
      </c>
      <c r="Q231" s="49">
        <f t="shared" si="119"/>
        <v>50</v>
      </c>
      <c r="R231" s="39">
        <f t="shared" si="119"/>
        <v>61.27</v>
      </c>
      <c r="S231" s="40">
        <f t="shared" si="59"/>
        <v>211.27</v>
      </c>
      <c r="T231" s="45">
        <f t="shared" si="71"/>
        <v>264.09000000000003</v>
      </c>
      <c r="U231" s="154">
        <f t="shared" ref="U231:W231" si="126">+U90</f>
        <v>200</v>
      </c>
      <c r="V231" s="154">
        <f t="shared" si="126"/>
        <v>227.95</v>
      </c>
      <c r="W231" s="154">
        <f t="shared" si="126"/>
        <v>0</v>
      </c>
      <c r="X231" s="121">
        <f t="shared" ref="X231:X294" si="127">+T231+U231+V231+W231</f>
        <v>692.04</v>
      </c>
    </row>
    <row r="232" spans="1:24" s="1" customFormat="1" ht="26.1" customHeight="1" x14ac:dyDescent="0.25">
      <c r="A232" s="1" t="s">
        <v>529</v>
      </c>
      <c r="B232" s="32" t="s">
        <v>244</v>
      </c>
      <c r="C232" s="18" t="s">
        <v>368</v>
      </c>
      <c r="D232" s="47">
        <f t="shared" si="117"/>
        <v>4.03</v>
      </c>
      <c r="E232" s="48">
        <f t="shared" si="117"/>
        <v>0</v>
      </c>
      <c r="F232" s="49">
        <f t="shared" si="117"/>
        <v>0</v>
      </c>
      <c r="G232" s="49">
        <f t="shared" si="117"/>
        <v>0</v>
      </c>
      <c r="H232" s="50">
        <f t="shared" si="117"/>
        <v>0</v>
      </c>
      <c r="I232" s="40">
        <f t="shared" si="114"/>
        <v>0</v>
      </c>
      <c r="J232" s="48">
        <f t="shared" si="118"/>
        <v>0</v>
      </c>
      <c r="K232" s="49">
        <f t="shared" si="118"/>
        <v>0</v>
      </c>
      <c r="L232" s="49">
        <f t="shared" si="118"/>
        <v>0</v>
      </c>
      <c r="M232" s="50">
        <f t="shared" si="118"/>
        <v>0</v>
      </c>
      <c r="N232" s="40">
        <f t="shared" si="115"/>
        <v>0</v>
      </c>
      <c r="O232" s="48">
        <f t="shared" si="119"/>
        <v>0</v>
      </c>
      <c r="P232" s="49">
        <f t="shared" si="119"/>
        <v>0</v>
      </c>
      <c r="Q232" s="49">
        <f t="shared" si="119"/>
        <v>0</v>
      </c>
      <c r="R232" s="39">
        <f t="shared" si="119"/>
        <v>0</v>
      </c>
      <c r="S232" s="40">
        <f t="shared" ref="S232:S297" si="128">+SUM(O232:R232)</f>
        <v>0</v>
      </c>
      <c r="T232" s="45">
        <f t="shared" si="71"/>
        <v>0</v>
      </c>
      <c r="U232" s="154">
        <f t="shared" ref="U232:W232" si="129">+U91</f>
        <v>0</v>
      </c>
      <c r="V232" s="154">
        <f t="shared" si="129"/>
        <v>0</v>
      </c>
      <c r="W232" s="154">
        <f t="shared" si="129"/>
        <v>0</v>
      </c>
      <c r="X232" s="121">
        <f t="shared" si="127"/>
        <v>0</v>
      </c>
    </row>
    <row r="233" spans="1:24" s="1" customFormat="1" ht="39.950000000000003" customHeight="1" x14ac:dyDescent="0.25">
      <c r="A233" s="1" t="s">
        <v>538</v>
      </c>
      <c r="B233" s="32" t="s">
        <v>245</v>
      </c>
      <c r="C233" s="18" t="s">
        <v>454</v>
      </c>
      <c r="D233" s="47">
        <f t="shared" si="117"/>
        <v>0</v>
      </c>
      <c r="E233" s="48">
        <f t="shared" si="117"/>
        <v>0</v>
      </c>
      <c r="F233" s="49">
        <f t="shared" si="117"/>
        <v>0</v>
      </c>
      <c r="G233" s="49">
        <f t="shared" si="117"/>
        <v>0</v>
      </c>
      <c r="H233" s="50">
        <f t="shared" si="117"/>
        <v>40.96</v>
      </c>
      <c r="I233" s="40">
        <f t="shared" si="114"/>
        <v>40.96</v>
      </c>
      <c r="J233" s="48">
        <f t="shared" si="118"/>
        <v>0</v>
      </c>
      <c r="K233" s="49">
        <f t="shared" si="118"/>
        <v>0</v>
      </c>
      <c r="L233" s="49">
        <f t="shared" si="118"/>
        <v>0</v>
      </c>
      <c r="M233" s="50">
        <f t="shared" si="118"/>
        <v>0</v>
      </c>
      <c r="N233" s="40">
        <f t="shared" si="115"/>
        <v>0</v>
      </c>
      <c r="O233" s="48">
        <f t="shared" si="119"/>
        <v>0</v>
      </c>
      <c r="P233" s="49">
        <f t="shared" si="119"/>
        <v>0</v>
      </c>
      <c r="Q233" s="49">
        <f t="shared" si="119"/>
        <v>0</v>
      </c>
      <c r="R233" s="39">
        <f t="shared" si="119"/>
        <v>0</v>
      </c>
      <c r="S233" s="40">
        <f t="shared" si="128"/>
        <v>0</v>
      </c>
      <c r="T233" s="45">
        <f t="shared" si="71"/>
        <v>40.96</v>
      </c>
      <c r="U233" s="154">
        <f t="shared" ref="U233:W233" si="130">+U92</f>
        <v>0</v>
      </c>
      <c r="V233" s="154">
        <f t="shared" si="130"/>
        <v>0</v>
      </c>
      <c r="W233" s="154">
        <f t="shared" si="130"/>
        <v>0</v>
      </c>
      <c r="X233" s="121">
        <f t="shared" si="127"/>
        <v>40.96</v>
      </c>
    </row>
    <row r="234" spans="1:24" s="1" customFormat="1" ht="26.1" customHeight="1" x14ac:dyDescent="0.25">
      <c r="A234" s="1" t="s">
        <v>538</v>
      </c>
      <c r="B234" s="32" t="s">
        <v>246</v>
      </c>
      <c r="C234" s="18" t="s">
        <v>386</v>
      </c>
      <c r="D234" s="47">
        <f t="shared" si="117"/>
        <v>17.54</v>
      </c>
      <c r="E234" s="48">
        <f t="shared" si="117"/>
        <v>0</v>
      </c>
      <c r="F234" s="49">
        <f t="shared" si="117"/>
        <v>0</v>
      </c>
      <c r="G234" s="49">
        <f t="shared" si="117"/>
        <v>0</v>
      </c>
      <c r="H234" s="50">
        <f t="shared" si="117"/>
        <v>0</v>
      </c>
      <c r="I234" s="40">
        <f t="shared" si="114"/>
        <v>0</v>
      </c>
      <c r="J234" s="48">
        <f t="shared" si="118"/>
        <v>0</v>
      </c>
      <c r="K234" s="49">
        <f t="shared" si="118"/>
        <v>0</v>
      </c>
      <c r="L234" s="49">
        <f t="shared" si="118"/>
        <v>5.33</v>
      </c>
      <c r="M234" s="50">
        <f t="shared" si="118"/>
        <v>0</v>
      </c>
      <c r="N234" s="40">
        <f t="shared" si="115"/>
        <v>5.33</v>
      </c>
      <c r="O234" s="48">
        <f t="shared" si="119"/>
        <v>0</v>
      </c>
      <c r="P234" s="49">
        <f t="shared" si="119"/>
        <v>0</v>
      </c>
      <c r="Q234" s="49">
        <f t="shared" si="119"/>
        <v>0</v>
      </c>
      <c r="R234" s="39">
        <f t="shared" si="119"/>
        <v>0</v>
      </c>
      <c r="S234" s="40">
        <f t="shared" si="128"/>
        <v>0</v>
      </c>
      <c r="T234" s="45">
        <f t="shared" si="71"/>
        <v>5.33</v>
      </c>
      <c r="U234" s="154">
        <f t="shared" ref="U234:W234" si="131">+U93</f>
        <v>0</v>
      </c>
      <c r="V234" s="154">
        <f t="shared" si="131"/>
        <v>0</v>
      </c>
      <c r="W234" s="154">
        <f t="shared" si="131"/>
        <v>0</v>
      </c>
      <c r="X234" s="121">
        <f t="shared" si="127"/>
        <v>5.33</v>
      </c>
    </row>
    <row r="235" spans="1:24" s="1" customFormat="1" ht="26.1" customHeight="1" x14ac:dyDescent="0.25">
      <c r="A235" s="1" t="s">
        <v>546</v>
      </c>
      <c r="B235" s="32" t="s">
        <v>247</v>
      </c>
      <c r="C235" s="18" t="s">
        <v>344</v>
      </c>
      <c r="D235" s="47">
        <f t="shared" si="117"/>
        <v>0</v>
      </c>
      <c r="E235" s="48">
        <f t="shared" si="117"/>
        <v>0</v>
      </c>
      <c r="F235" s="49">
        <f t="shared" si="117"/>
        <v>0</v>
      </c>
      <c r="G235" s="49">
        <f t="shared" si="117"/>
        <v>0</v>
      </c>
      <c r="H235" s="50">
        <f t="shared" si="117"/>
        <v>0</v>
      </c>
      <c r="I235" s="40">
        <f t="shared" si="114"/>
        <v>0</v>
      </c>
      <c r="J235" s="48">
        <f t="shared" si="118"/>
        <v>3</v>
      </c>
      <c r="K235" s="49">
        <f t="shared" si="118"/>
        <v>3.75</v>
      </c>
      <c r="L235" s="49">
        <f t="shared" si="118"/>
        <v>0</v>
      </c>
      <c r="M235" s="50">
        <f t="shared" si="118"/>
        <v>0</v>
      </c>
      <c r="N235" s="40">
        <f t="shared" si="115"/>
        <v>6.75</v>
      </c>
      <c r="O235" s="48">
        <f t="shared" si="119"/>
        <v>0</v>
      </c>
      <c r="P235" s="49">
        <f t="shared" si="119"/>
        <v>0</v>
      </c>
      <c r="Q235" s="49">
        <f t="shared" si="119"/>
        <v>0</v>
      </c>
      <c r="R235" s="39">
        <f t="shared" si="119"/>
        <v>0</v>
      </c>
      <c r="S235" s="40">
        <f t="shared" si="128"/>
        <v>0</v>
      </c>
      <c r="T235" s="45">
        <f t="shared" si="71"/>
        <v>6.75</v>
      </c>
      <c r="U235" s="154">
        <f t="shared" ref="U235:W235" si="132">+U94</f>
        <v>500</v>
      </c>
      <c r="V235" s="154">
        <f t="shared" si="132"/>
        <v>500</v>
      </c>
      <c r="W235" s="154">
        <f t="shared" si="132"/>
        <v>614</v>
      </c>
      <c r="X235" s="121">
        <f t="shared" si="127"/>
        <v>1620.75</v>
      </c>
    </row>
    <row r="236" spans="1:24" s="1" customFormat="1" ht="55.35" customHeight="1" x14ac:dyDescent="0.25">
      <c r="A236" s="1" t="s">
        <v>547</v>
      </c>
      <c r="B236" s="32" t="s">
        <v>248</v>
      </c>
      <c r="C236" s="18" t="s">
        <v>455</v>
      </c>
      <c r="D236" s="47">
        <f t="shared" si="117"/>
        <v>55.54</v>
      </c>
      <c r="E236" s="48">
        <f t="shared" si="117"/>
        <v>0</v>
      </c>
      <c r="F236" s="49">
        <f t="shared" si="117"/>
        <v>0</v>
      </c>
      <c r="G236" s="49">
        <f t="shared" si="117"/>
        <v>0</v>
      </c>
      <c r="H236" s="50">
        <f t="shared" si="117"/>
        <v>0</v>
      </c>
      <c r="I236" s="40">
        <f t="shared" si="114"/>
        <v>0</v>
      </c>
      <c r="J236" s="48">
        <f t="shared" si="118"/>
        <v>0</v>
      </c>
      <c r="K236" s="49">
        <f t="shared" si="118"/>
        <v>0</v>
      </c>
      <c r="L236" s="49">
        <f t="shared" si="118"/>
        <v>0</v>
      </c>
      <c r="M236" s="50">
        <f t="shared" si="118"/>
        <v>0</v>
      </c>
      <c r="N236" s="40">
        <f t="shared" si="115"/>
        <v>0</v>
      </c>
      <c r="O236" s="48">
        <f t="shared" si="119"/>
        <v>0</v>
      </c>
      <c r="P236" s="49">
        <f t="shared" si="119"/>
        <v>0</v>
      </c>
      <c r="Q236" s="49">
        <f t="shared" si="119"/>
        <v>0</v>
      </c>
      <c r="R236" s="39">
        <f t="shared" si="119"/>
        <v>0</v>
      </c>
      <c r="S236" s="40">
        <f t="shared" si="128"/>
        <v>0</v>
      </c>
      <c r="T236" s="45">
        <f t="shared" si="71"/>
        <v>0</v>
      </c>
      <c r="U236" s="154">
        <f t="shared" ref="U236:W236" si="133">+U95</f>
        <v>0</v>
      </c>
      <c r="V236" s="154">
        <f t="shared" si="133"/>
        <v>0</v>
      </c>
      <c r="W236" s="154">
        <f t="shared" si="133"/>
        <v>0</v>
      </c>
      <c r="X236" s="121">
        <f t="shared" si="127"/>
        <v>0</v>
      </c>
    </row>
    <row r="237" spans="1:24" s="1" customFormat="1" ht="26.1" customHeight="1" x14ac:dyDescent="0.25">
      <c r="A237" s="1" t="s">
        <v>538</v>
      </c>
      <c r="B237" s="32" t="s">
        <v>249</v>
      </c>
      <c r="C237" s="18" t="s">
        <v>345</v>
      </c>
      <c r="D237" s="47">
        <f t="shared" si="117"/>
        <v>0</v>
      </c>
      <c r="E237" s="48">
        <f t="shared" si="117"/>
        <v>0</v>
      </c>
      <c r="F237" s="49">
        <f t="shared" si="117"/>
        <v>0</v>
      </c>
      <c r="G237" s="49">
        <f t="shared" si="117"/>
        <v>0</v>
      </c>
      <c r="H237" s="50">
        <f t="shared" si="117"/>
        <v>147.32</v>
      </c>
      <c r="I237" s="40">
        <f t="shared" si="114"/>
        <v>147.32</v>
      </c>
      <c r="J237" s="48">
        <f t="shared" si="118"/>
        <v>0</v>
      </c>
      <c r="K237" s="49">
        <f t="shared" si="118"/>
        <v>0</v>
      </c>
      <c r="L237" s="49">
        <f t="shared" si="118"/>
        <v>0</v>
      </c>
      <c r="M237" s="50">
        <f t="shared" si="118"/>
        <v>0</v>
      </c>
      <c r="N237" s="40">
        <f t="shared" si="115"/>
        <v>0</v>
      </c>
      <c r="O237" s="48">
        <f t="shared" si="119"/>
        <v>0</v>
      </c>
      <c r="P237" s="49">
        <f t="shared" si="119"/>
        <v>0</v>
      </c>
      <c r="Q237" s="49">
        <f t="shared" si="119"/>
        <v>0</v>
      </c>
      <c r="R237" s="39">
        <f t="shared" si="119"/>
        <v>0</v>
      </c>
      <c r="S237" s="40">
        <f t="shared" si="128"/>
        <v>0</v>
      </c>
      <c r="T237" s="45">
        <f t="shared" si="71"/>
        <v>147.32</v>
      </c>
      <c r="U237" s="154">
        <f t="shared" ref="U237:W237" si="134">+U96</f>
        <v>0</v>
      </c>
      <c r="V237" s="154">
        <f t="shared" si="134"/>
        <v>0</v>
      </c>
      <c r="W237" s="154">
        <f t="shared" si="134"/>
        <v>0</v>
      </c>
      <c r="X237" s="121">
        <f t="shared" si="127"/>
        <v>147.32</v>
      </c>
    </row>
    <row r="238" spans="1:24" s="1" customFormat="1" ht="26.1" customHeight="1" x14ac:dyDescent="0.25">
      <c r="A238" s="1" t="s">
        <v>538</v>
      </c>
      <c r="B238" s="32" t="s">
        <v>250</v>
      </c>
      <c r="C238" s="18" t="s">
        <v>369</v>
      </c>
      <c r="D238" s="47">
        <f t="shared" si="117"/>
        <v>0</v>
      </c>
      <c r="E238" s="48">
        <f t="shared" si="117"/>
        <v>0</v>
      </c>
      <c r="F238" s="49">
        <f t="shared" si="117"/>
        <v>0</v>
      </c>
      <c r="G238" s="49">
        <f t="shared" si="117"/>
        <v>0</v>
      </c>
      <c r="H238" s="50">
        <f t="shared" si="117"/>
        <v>0</v>
      </c>
      <c r="I238" s="40">
        <f t="shared" si="114"/>
        <v>0</v>
      </c>
      <c r="J238" s="48">
        <f t="shared" si="118"/>
        <v>5</v>
      </c>
      <c r="K238" s="49">
        <f t="shared" si="118"/>
        <v>5</v>
      </c>
      <c r="L238" s="49">
        <f t="shared" si="118"/>
        <v>5</v>
      </c>
      <c r="M238" s="50">
        <f t="shared" si="118"/>
        <v>5</v>
      </c>
      <c r="N238" s="40">
        <f t="shared" si="115"/>
        <v>20</v>
      </c>
      <c r="O238" s="48">
        <f t="shared" si="119"/>
        <v>25</v>
      </c>
      <c r="P238" s="49">
        <f t="shared" si="119"/>
        <v>25</v>
      </c>
      <c r="Q238" s="49">
        <f t="shared" si="119"/>
        <v>25</v>
      </c>
      <c r="R238" s="39">
        <f t="shared" si="119"/>
        <v>25</v>
      </c>
      <c r="S238" s="40">
        <f t="shared" si="128"/>
        <v>100</v>
      </c>
      <c r="T238" s="45">
        <f t="shared" si="71"/>
        <v>120</v>
      </c>
      <c r="U238" s="154">
        <f t="shared" ref="U238:W238" si="135">+U97</f>
        <v>180</v>
      </c>
      <c r="V238" s="154">
        <f t="shared" si="135"/>
        <v>0</v>
      </c>
      <c r="W238" s="154">
        <f t="shared" si="135"/>
        <v>0</v>
      </c>
      <c r="X238" s="121">
        <f t="shared" si="127"/>
        <v>300</v>
      </c>
    </row>
    <row r="239" spans="1:24" s="1" customFormat="1" ht="27.95" customHeight="1" x14ac:dyDescent="0.25">
      <c r="A239" s="1" t="s">
        <v>538</v>
      </c>
      <c r="B239" s="32" t="s">
        <v>251</v>
      </c>
      <c r="C239" s="18" t="s">
        <v>370</v>
      </c>
      <c r="D239" s="47">
        <f t="shared" si="117"/>
        <v>30.98</v>
      </c>
      <c r="E239" s="48">
        <f t="shared" si="117"/>
        <v>0</v>
      </c>
      <c r="F239" s="49">
        <f t="shared" si="117"/>
        <v>0</v>
      </c>
      <c r="G239" s="49">
        <f t="shared" si="117"/>
        <v>0</v>
      </c>
      <c r="H239" s="50">
        <f t="shared" si="117"/>
        <v>0</v>
      </c>
      <c r="I239" s="40">
        <f t="shared" si="114"/>
        <v>0</v>
      </c>
      <c r="J239" s="48">
        <f t="shared" si="118"/>
        <v>0</v>
      </c>
      <c r="K239" s="49">
        <f t="shared" si="118"/>
        <v>0</v>
      </c>
      <c r="L239" s="49">
        <f t="shared" si="118"/>
        <v>0</v>
      </c>
      <c r="M239" s="50">
        <f t="shared" si="118"/>
        <v>0</v>
      </c>
      <c r="N239" s="40">
        <f t="shared" si="115"/>
        <v>0</v>
      </c>
      <c r="O239" s="48">
        <f t="shared" si="119"/>
        <v>0</v>
      </c>
      <c r="P239" s="49">
        <f t="shared" si="119"/>
        <v>0</v>
      </c>
      <c r="Q239" s="49">
        <f t="shared" si="119"/>
        <v>0</v>
      </c>
      <c r="R239" s="39">
        <f t="shared" si="119"/>
        <v>0</v>
      </c>
      <c r="S239" s="40">
        <f t="shared" si="128"/>
        <v>0</v>
      </c>
      <c r="T239" s="45">
        <f t="shared" si="71"/>
        <v>0</v>
      </c>
      <c r="U239" s="154">
        <f t="shared" ref="U239:W239" si="136">+U98</f>
        <v>0</v>
      </c>
      <c r="V239" s="154">
        <f t="shared" si="136"/>
        <v>0</v>
      </c>
      <c r="W239" s="154">
        <f t="shared" si="136"/>
        <v>0</v>
      </c>
      <c r="X239" s="121">
        <f t="shared" si="127"/>
        <v>0</v>
      </c>
    </row>
    <row r="240" spans="1:24" s="1" customFormat="1" ht="37.35" customHeight="1" x14ac:dyDescent="0.25">
      <c r="A240" s="1" t="s">
        <v>531</v>
      </c>
      <c r="B240" s="32" t="s">
        <v>252</v>
      </c>
      <c r="C240" s="18" t="s">
        <v>387</v>
      </c>
      <c r="D240" s="47">
        <f t="shared" si="117"/>
        <v>9.2100000000000009</v>
      </c>
      <c r="E240" s="48">
        <f t="shared" si="117"/>
        <v>0</v>
      </c>
      <c r="F240" s="49">
        <f t="shared" si="117"/>
        <v>0</v>
      </c>
      <c r="G240" s="49">
        <f t="shared" si="117"/>
        <v>0</v>
      </c>
      <c r="H240" s="50">
        <f t="shared" si="117"/>
        <v>47.5</v>
      </c>
      <c r="I240" s="40">
        <f t="shared" si="114"/>
        <v>47.5</v>
      </c>
      <c r="J240" s="48">
        <f t="shared" si="118"/>
        <v>50</v>
      </c>
      <c r="K240" s="49">
        <f t="shared" si="118"/>
        <v>100</v>
      </c>
      <c r="L240" s="49">
        <f t="shared" si="118"/>
        <v>100</v>
      </c>
      <c r="M240" s="50">
        <f t="shared" si="118"/>
        <v>114.96</v>
      </c>
      <c r="N240" s="40">
        <f t="shared" si="115"/>
        <v>364.96</v>
      </c>
      <c r="O240" s="48">
        <f t="shared" si="119"/>
        <v>0</v>
      </c>
      <c r="P240" s="49">
        <f t="shared" si="119"/>
        <v>0</v>
      </c>
      <c r="Q240" s="49">
        <f t="shared" si="119"/>
        <v>0</v>
      </c>
      <c r="R240" s="39">
        <f t="shared" si="119"/>
        <v>0</v>
      </c>
      <c r="S240" s="40">
        <f t="shared" si="128"/>
        <v>0</v>
      </c>
      <c r="T240" s="45">
        <f t="shared" ref="T240:T297" si="137">+I240+N240+S240</f>
        <v>412.46</v>
      </c>
      <c r="U240" s="154">
        <f t="shared" ref="U240:W240" si="138">+U99</f>
        <v>0</v>
      </c>
      <c r="V240" s="154">
        <f t="shared" si="138"/>
        <v>0</v>
      </c>
      <c r="W240" s="154">
        <f t="shared" si="138"/>
        <v>0</v>
      </c>
      <c r="X240" s="121">
        <f t="shared" si="127"/>
        <v>412.46</v>
      </c>
    </row>
    <row r="241" spans="1:24" s="1" customFormat="1" ht="39" customHeight="1" x14ac:dyDescent="0.25">
      <c r="A241" s="1" t="s">
        <v>531</v>
      </c>
      <c r="B241" s="32" t="s">
        <v>253</v>
      </c>
      <c r="C241" s="18" t="s">
        <v>109</v>
      </c>
      <c r="D241" s="47">
        <f t="shared" ref="D241:H256" si="139">+D100</f>
        <v>0</v>
      </c>
      <c r="E241" s="48">
        <f t="shared" si="139"/>
        <v>0</v>
      </c>
      <c r="F241" s="49">
        <f t="shared" si="139"/>
        <v>0</v>
      </c>
      <c r="G241" s="49">
        <f t="shared" si="139"/>
        <v>0</v>
      </c>
      <c r="H241" s="50">
        <f t="shared" si="139"/>
        <v>6.1</v>
      </c>
      <c r="I241" s="40">
        <f t="shared" si="114"/>
        <v>6.1</v>
      </c>
      <c r="J241" s="48">
        <f t="shared" ref="J241:M252" si="140">+J100</f>
        <v>10</v>
      </c>
      <c r="K241" s="49">
        <f t="shared" si="140"/>
        <v>10</v>
      </c>
      <c r="L241" s="49">
        <f t="shared" si="140"/>
        <v>10</v>
      </c>
      <c r="M241" s="50">
        <f t="shared" si="140"/>
        <v>20</v>
      </c>
      <c r="N241" s="40">
        <f t="shared" si="115"/>
        <v>50</v>
      </c>
      <c r="O241" s="48">
        <f t="shared" ref="O241:R256" si="141">+O100</f>
        <v>20</v>
      </c>
      <c r="P241" s="49">
        <f t="shared" si="141"/>
        <v>20</v>
      </c>
      <c r="Q241" s="49">
        <f t="shared" si="141"/>
        <v>30</v>
      </c>
      <c r="R241" s="39">
        <f t="shared" si="141"/>
        <v>49</v>
      </c>
      <c r="S241" s="40">
        <f t="shared" si="128"/>
        <v>119</v>
      </c>
      <c r="T241" s="45">
        <f t="shared" si="137"/>
        <v>175.1</v>
      </c>
      <c r="U241" s="154">
        <f t="shared" ref="U241:W241" si="142">+U100</f>
        <v>50</v>
      </c>
      <c r="V241" s="154">
        <f t="shared" si="142"/>
        <v>0</v>
      </c>
      <c r="W241" s="154">
        <f t="shared" si="142"/>
        <v>0</v>
      </c>
      <c r="X241" s="121">
        <f t="shared" si="127"/>
        <v>225.1</v>
      </c>
    </row>
    <row r="242" spans="1:24" s="1" customFormat="1" ht="26.1" customHeight="1" x14ac:dyDescent="0.25">
      <c r="A242" s="1" t="s">
        <v>543</v>
      </c>
      <c r="B242" s="32" t="s">
        <v>254</v>
      </c>
      <c r="C242" s="18" t="s">
        <v>371</v>
      </c>
      <c r="D242" s="47">
        <f t="shared" si="139"/>
        <v>0</v>
      </c>
      <c r="E242" s="48">
        <f t="shared" si="139"/>
        <v>0</v>
      </c>
      <c r="F242" s="49">
        <f t="shared" si="139"/>
        <v>0</v>
      </c>
      <c r="G242" s="49">
        <f t="shared" si="139"/>
        <v>35.799999999999997</v>
      </c>
      <c r="H242" s="50">
        <f t="shared" si="139"/>
        <v>1</v>
      </c>
      <c r="I242" s="40">
        <f t="shared" si="114"/>
        <v>36.799999999999997</v>
      </c>
      <c r="J242" s="48">
        <f t="shared" si="140"/>
        <v>0</v>
      </c>
      <c r="K242" s="49">
        <f t="shared" si="140"/>
        <v>0</v>
      </c>
      <c r="L242" s="49">
        <f t="shared" si="140"/>
        <v>0</v>
      </c>
      <c r="M242" s="50">
        <f t="shared" si="140"/>
        <v>0</v>
      </c>
      <c r="N242" s="40">
        <f t="shared" si="115"/>
        <v>0</v>
      </c>
      <c r="O242" s="48">
        <f t="shared" si="141"/>
        <v>0</v>
      </c>
      <c r="P242" s="49">
        <f t="shared" si="141"/>
        <v>0</v>
      </c>
      <c r="Q242" s="49">
        <f t="shared" si="141"/>
        <v>0</v>
      </c>
      <c r="R242" s="39">
        <f t="shared" si="141"/>
        <v>0</v>
      </c>
      <c r="S242" s="40">
        <f t="shared" si="128"/>
        <v>0</v>
      </c>
      <c r="T242" s="45">
        <f t="shared" si="137"/>
        <v>36.799999999999997</v>
      </c>
      <c r="U242" s="154">
        <f t="shared" ref="U242:W242" si="143">+U101</f>
        <v>0</v>
      </c>
      <c r="V242" s="154">
        <f t="shared" si="143"/>
        <v>0</v>
      </c>
      <c r="W242" s="154">
        <f t="shared" si="143"/>
        <v>0</v>
      </c>
      <c r="X242" s="121">
        <f t="shared" si="127"/>
        <v>36.799999999999997</v>
      </c>
    </row>
    <row r="243" spans="1:24" s="1" customFormat="1" ht="26.1" customHeight="1" x14ac:dyDescent="0.25">
      <c r="A243" s="1" t="s">
        <v>543</v>
      </c>
      <c r="B243" s="32" t="s">
        <v>255</v>
      </c>
      <c r="C243" s="18" t="s">
        <v>388</v>
      </c>
      <c r="D243" s="47">
        <f t="shared" si="139"/>
        <v>0</v>
      </c>
      <c r="E243" s="48">
        <f t="shared" si="139"/>
        <v>0</v>
      </c>
      <c r="F243" s="49">
        <f t="shared" si="139"/>
        <v>9</v>
      </c>
      <c r="G243" s="49">
        <f t="shared" si="139"/>
        <v>30</v>
      </c>
      <c r="H243" s="50">
        <f t="shared" si="139"/>
        <v>39.9</v>
      </c>
      <c r="I243" s="40">
        <f t="shared" si="114"/>
        <v>78.900000000000006</v>
      </c>
      <c r="J243" s="48">
        <f t="shared" si="140"/>
        <v>0</v>
      </c>
      <c r="K243" s="49">
        <f t="shared" si="140"/>
        <v>0</v>
      </c>
      <c r="L243" s="49">
        <f t="shared" si="140"/>
        <v>0</v>
      </c>
      <c r="M243" s="50">
        <f t="shared" si="140"/>
        <v>0</v>
      </c>
      <c r="N243" s="40">
        <f t="shared" si="115"/>
        <v>0</v>
      </c>
      <c r="O243" s="48">
        <f t="shared" si="141"/>
        <v>0</v>
      </c>
      <c r="P243" s="49">
        <f t="shared" si="141"/>
        <v>0</v>
      </c>
      <c r="Q243" s="49">
        <f t="shared" si="141"/>
        <v>0</v>
      </c>
      <c r="R243" s="39">
        <f t="shared" si="141"/>
        <v>0</v>
      </c>
      <c r="S243" s="40">
        <f t="shared" si="128"/>
        <v>0</v>
      </c>
      <c r="T243" s="45">
        <f t="shared" si="137"/>
        <v>78.900000000000006</v>
      </c>
      <c r="U243" s="154">
        <f t="shared" ref="U243:W243" si="144">+U102</f>
        <v>0</v>
      </c>
      <c r="V243" s="154">
        <f t="shared" si="144"/>
        <v>0</v>
      </c>
      <c r="W243" s="154">
        <f t="shared" si="144"/>
        <v>0</v>
      </c>
      <c r="X243" s="121">
        <f t="shared" si="127"/>
        <v>78.900000000000006</v>
      </c>
    </row>
    <row r="244" spans="1:24" s="1" customFormat="1" ht="51.4" customHeight="1" x14ac:dyDescent="0.25">
      <c r="A244" s="1" t="s">
        <v>543</v>
      </c>
      <c r="B244" s="32" t="s">
        <v>256</v>
      </c>
      <c r="C244" s="18" t="s">
        <v>389</v>
      </c>
      <c r="D244" s="47">
        <f t="shared" si="139"/>
        <v>0</v>
      </c>
      <c r="E244" s="48">
        <f t="shared" si="139"/>
        <v>0</v>
      </c>
      <c r="F244" s="49">
        <f t="shared" si="139"/>
        <v>0</v>
      </c>
      <c r="G244" s="49">
        <f t="shared" si="139"/>
        <v>0</v>
      </c>
      <c r="H244" s="50">
        <f t="shared" si="139"/>
        <v>0</v>
      </c>
      <c r="I244" s="40">
        <f t="shared" si="114"/>
        <v>0</v>
      </c>
      <c r="J244" s="48">
        <f t="shared" si="140"/>
        <v>5</v>
      </c>
      <c r="K244" s="49">
        <f t="shared" si="140"/>
        <v>5</v>
      </c>
      <c r="L244" s="49">
        <f t="shared" si="140"/>
        <v>5</v>
      </c>
      <c r="M244" s="50">
        <f t="shared" si="140"/>
        <v>5</v>
      </c>
      <c r="N244" s="40">
        <f t="shared" si="115"/>
        <v>20</v>
      </c>
      <c r="O244" s="48">
        <f t="shared" si="141"/>
        <v>40</v>
      </c>
      <c r="P244" s="49">
        <f t="shared" si="141"/>
        <v>50</v>
      </c>
      <c r="Q244" s="49">
        <f t="shared" si="141"/>
        <v>50</v>
      </c>
      <c r="R244" s="39">
        <f t="shared" si="141"/>
        <v>53.2</v>
      </c>
      <c r="S244" s="40">
        <f t="shared" si="128"/>
        <v>193.2</v>
      </c>
      <c r="T244" s="45">
        <f t="shared" si="137"/>
        <v>213.2</v>
      </c>
      <c r="U244" s="154">
        <f t="shared" ref="U244:W244" si="145">+U103</f>
        <v>200</v>
      </c>
      <c r="V244" s="154">
        <f t="shared" si="145"/>
        <v>200</v>
      </c>
      <c r="W244" s="154">
        <f t="shared" si="145"/>
        <v>421.2</v>
      </c>
      <c r="X244" s="121">
        <f t="shared" si="127"/>
        <v>1034.4000000000001</v>
      </c>
    </row>
    <row r="245" spans="1:24" s="1" customFormat="1" ht="45.95" customHeight="1" x14ac:dyDescent="0.25">
      <c r="A245" s="1" t="s">
        <v>537</v>
      </c>
      <c r="B245" s="32" t="s">
        <v>257</v>
      </c>
      <c r="C245" s="18" t="s">
        <v>346</v>
      </c>
      <c r="D245" s="47">
        <f t="shared" si="139"/>
        <v>0</v>
      </c>
      <c r="E245" s="48">
        <f t="shared" si="139"/>
        <v>0</v>
      </c>
      <c r="F245" s="49">
        <f t="shared" si="139"/>
        <v>0</v>
      </c>
      <c r="G245" s="49">
        <f t="shared" si="139"/>
        <v>0</v>
      </c>
      <c r="H245" s="50">
        <f t="shared" si="139"/>
        <v>2.5</v>
      </c>
      <c r="I245" s="40">
        <f t="shared" si="114"/>
        <v>2.5</v>
      </c>
      <c r="J245" s="48">
        <f t="shared" si="140"/>
        <v>50</v>
      </c>
      <c r="K245" s="49">
        <f t="shared" si="140"/>
        <v>50</v>
      </c>
      <c r="L245" s="49">
        <f t="shared" si="140"/>
        <v>50</v>
      </c>
      <c r="M245" s="50">
        <f t="shared" si="140"/>
        <v>49.73</v>
      </c>
      <c r="N245" s="40">
        <f t="shared" si="115"/>
        <v>199.73</v>
      </c>
      <c r="O245" s="48">
        <f t="shared" si="141"/>
        <v>0</v>
      </c>
      <c r="P245" s="49">
        <f t="shared" si="141"/>
        <v>0</v>
      </c>
      <c r="Q245" s="49">
        <f t="shared" si="141"/>
        <v>0</v>
      </c>
      <c r="R245" s="39">
        <f t="shared" si="141"/>
        <v>0</v>
      </c>
      <c r="S245" s="40">
        <f t="shared" si="128"/>
        <v>0</v>
      </c>
      <c r="T245" s="45">
        <f t="shared" si="137"/>
        <v>202.23</v>
      </c>
      <c r="U245" s="154">
        <f t="shared" ref="U245:W245" si="146">+U104</f>
        <v>0</v>
      </c>
      <c r="V245" s="154">
        <f t="shared" si="146"/>
        <v>0</v>
      </c>
      <c r="W245" s="154">
        <f t="shared" si="146"/>
        <v>0</v>
      </c>
      <c r="X245" s="121">
        <f t="shared" si="127"/>
        <v>202.23</v>
      </c>
    </row>
    <row r="246" spans="1:24" s="1" customFormat="1" ht="26.1" customHeight="1" x14ac:dyDescent="0.25">
      <c r="A246" s="1" t="s">
        <v>537</v>
      </c>
      <c r="B246" s="32" t="s">
        <v>258</v>
      </c>
      <c r="C246" s="18" t="s">
        <v>507</v>
      </c>
      <c r="D246" s="47">
        <f t="shared" si="139"/>
        <v>0</v>
      </c>
      <c r="E246" s="48">
        <f t="shared" si="139"/>
        <v>0</v>
      </c>
      <c r="F246" s="49">
        <f t="shared" si="139"/>
        <v>0</v>
      </c>
      <c r="G246" s="49">
        <f t="shared" si="139"/>
        <v>0</v>
      </c>
      <c r="H246" s="50">
        <f t="shared" si="139"/>
        <v>7.58</v>
      </c>
      <c r="I246" s="40">
        <f t="shared" si="114"/>
        <v>7.58</v>
      </c>
      <c r="J246" s="48">
        <f t="shared" si="140"/>
        <v>0</v>
      </c>
      <c r="K246" s="49">
        <f t="shared" si="140"/>
        <v>0</v>
      </c>
      <c r="L246" s="49">
        <f t="shared" si="140"/>
        <v>0</v>
      </c>
      <c r="M246" s="50">
        <f t="shared" si="140"/>
        <v>0</v>
      </c>
      <c r="N246" s="40">
        <f t="shared" si="115"/>
        <v>0</v>
      </c>
      <c r="O246" s="48">
        <f t="shared" si="141"/>
        <v>0</v>
      </c>
      <c r="P246" s="49">
        <f t="shared" si="141"/>
        <v>0</v>
      </c>
      <c r="Q246" s="49">
        <f t="shared" si="141"/>
        <v>0</v>
      </c>
      <c r="R246" s="39">
        <f t="shared" si="141"/>
        <v>0</v>
      </c>
      <c r="S246" s="40">
        <f t="shared" si="128"/>
        <v>0</v>
      </c>
      <c r="T246" s="45">
        <f t="shared" si="137"/>
        <v>7.58</v>
      </c>
      <c r="U246" s="154">
        <f t="shared" ref="U246:W246" si="147">+U105</f>
        <v>400</v>
      </c>
      <c r="V246" s="154">
        <f t="shared" si="147"/>
        <v>400</v>
      </c>
      <c r="W246" s="154">
        <f t="shared" si="147"/>
        <v>414.5</v>
      </c>
      <c r="X246" s="121">
        <f t="shared" si="127"/>
        <v>1222.08</v>
      </c>
    </row>
    <row r="247" spans="1:24" s="1" customFormat="1" ht="26.1" customHeight="1" x14ac:dyDescent="0.25">
      <c r="A247" s="1" t="s">
        <v>544</v>
      </c>
      <c r="B247" s="32" t="s">
        <v>259</v>
      </c>
      <c r="C247" s="18" t="s">
        <v>373</v>
      </c>
      <c r="D247" s="47">
        <f t="shared" si="139"/>
        <v>0</v>
      </c>
      <c r="E247" s="48">
        <f t="shared" si="139"/>
        <v>0</v>
      </c>
      <c r="F247" s="49">
        <f t="shared" si="139"/>
        <v>0</v>
      </c>
      <c r="G247" s="49">
        <f t="shared" si="139"/>
        <v>0</v>
      </c>
      <c r="H247" s="50">
        <f t="shared" si="139"/>
        <v>14.45</v>
      </c>
      <c r="I247" s="40">
        <f t="shared" si="114"/>
        <v>14.45</v>
      </c>
      <c r="J247" s="48">
        <f t="shared" si="140"/>
        <v>0</v>
      </c>
      <c r="K247" s="49">
        <f t="shared" si="140"/>
        <v>0</v>
      </c>
      <c r="L247" s="49">
        <f t="shared" si="140"/>
        <v>0</v>
      </c>
      <c r="M247" s="50">
        <f t="shared" si="140"/>
        <v>0</v>
      </c>
      <c r="N247" s="40">
        <f t="shared" si="115"/>
        <v>0</v>
      </c>
      <c r="O247" s="48">
        <f t="shared" si="141"/>
        <v>0</v>
      </c>
      <c r="P247" s="49">
        <f t="shared" si="141"/>
        <v>0</v>
      </c>
      <c r="Q247" s="49">
        <f t="shared" si="141"/>
        <v>0</v>
      </c>
      <c r="R247" s="39">
        <f t="shared" si="141"/>
        <v>0</v>
      </c>
      <c r="S247" s="40">
        <f t="shared" si="128"/>
        <v>0</v>
      </c>
      <c r="T247" s="45">
        <f t="shared" si="137"/>
        <v>14.45</v>
      </c>
      <c r="U247" s="154">
        <f t="shared" ref="U247:W247" si="148">+U106</f>
        <v>270</v>
      </c>
      <c r="V247" s="154">
        <f t="shared" si="148"/>
        <v>270</v>
      </c>
      <c r="W247" s="154">
        <f t="shared" si="148"/>
        <v>272</v>
      </c>
      <c r="X247" s="121">
        <f t="shared" si="127"/>
        <v>826.45</v>
      </c>
    </row>
    <row r="248" spans="1:24" s="1" customFormat="1" ht="26.1" customHeight="1" x14ac:dyDescent="0.25">
      <c r="A248" s="1" t="s">
        <v>544</v>
      </c>
      <c r="B248" s="32" t="s">
        <v>260</v>
      </c>
      <c r="C248" s="18" t="s">
        <v>390</v>
      </c>
      <c r="D248" s="47">
        <f t="shared" si="139"/>
        <v>0</v>
      </c>
      <c r="E248" s="48">
        <f t="shared" si="139"/>
        <v>0</v>
      </c>
      <c r="F248" s="49">
        <f t="shared" si="139"/>
        <v>0</v>
      </c>
      <c r="G248" s="49">
        <f t="shared" si="139"/>
        <v>0</v>
      </c>
      <c r="H248" s="50">
        <f t="shared" si="139"/>
        <v>0</v>
      </c>
      <c r="I248" s="40">
        <f t="shared" si="114"/>
        <v>0</v>
      </c>
      <c r="J248" s="48">
        <f t="shared" si="140"/>
        <v>5</v>
      </c>
      <c r="K248" s="49">
        <f t="shared" si="140"/>
        <v>5</v>
      </c>
      <c r="L248" s="49">
        <f t="shared" si="140"/>
        <v>5</v>
      </c>
      <c r="M248" s="50">
        <f t="shared" si="140"/>
        <v>5</v>
      </c>
      <c r="N248" s="40">
        <f t="shared" si="115"/>
        <v>20</v>
      </c>
      <c r="O248" s="48">
        <f t="shared" si="141"/>
        <v>0</v>
      </c>
      <c r="P248" s="49">
        <f t="shared" si="141"/>
        <v>50</v>
      </c>
      <c r="Q248" s="49">
        <f t="shared" si="141"/>
        <v>50</v>
      </c>
      <c r="R248" s="39">
        <f t="shared" si="141"/>
        <v>52.5</v>
      </c>
      <c r="S248" s="40">
        <f t="shared" si="128"/>
        <v>152.5</v>
      </c>
      <c r="T248" s="45">
        <f t="shared" si="137"/>
        <v>172.5</v>
      </c>
      <c r="U248" s="154">
        <f t="shared" ref="U248:W248" si="149">+U107</f>
        <v>0</v>
      </c>
      <c r="V248" s="154">
        <f t="shared" si="149"/>
        <v>0</v>
      </c>
      <c r="W248" s="154">
        <f t="shared" si="149"/>
        <v>0</v>
      </c>
      <c r="X248" s="121">
        <f t="shared" si="127"/>
        <v>172.5</v>
      </c>
    </row>
    <row r="249" spans="1:24" s="1" customFormat="1" ht="26.1" customHeight="1" x14ac:dyDescent="0.25">
      <c r="A249" s="1" t="s">
        <v>544</v>
      </c>
      <c r="B249" s="32" t="s">
        <v>261</v>
      </c>
      <c r="C249" s="18" t="s">
        <v>391</v>
      </c>
      <c r="D249" s="47">
        <f t="shared" si="139"/>
        <v>0</v>
      </c>
      <c r="E249" s="48">
        <f t="shared" si="139"/>
        <v>0</v>
      </c>
      <c r="F249" s="49">
        <f t="shared" si="139"/>
        <v>0</v>
      </c>
      <c r="G249" s="49">
        <f t="shared" si="139"/>
        <v>0</v>
      </c>
      <c r="H249" s="50">
        <f t="shared" si="139"/>
        <v>0</v>
      </c>
      <c r="I249" s="40">
        <f t="shared" si="114"/>
        <v>0</v>
      </c>
      <c r="J249" s="48">
        <f t="shared" si="140"/>
        <v>5</v>
      </c>
      <c r="K249" s="49">
        <f t="shared" si="140"/>
        <v>5</v>
      </c>
      <c r="L249" s="49">
        <f t="shared" si="140"/>
        <v>5</v>
      </c>
      <c r="M249" s="50">
        <f t="shared" si="140"/>
        <v>5</v>
      </c>
      <c r="N249" s="40">
        <f t="shared" si="115"/>
        <v>20</v>
      </c>
      <c r="O249" s="48">
        <f t="shared" si="141"/>
        <v>0</v>
      </c>
      <c r="P249" s="49">
        <f t="shared" si="141"/>
        <v>0</v>
      </c>
      <c r="Q249" s="49">
        <f t="shared" si="141"/>
        <v>0</v>
      </c>
      <c r="R249" s="39">
        <f t="shared" si="141"/>
        <v>0</v>
      </c>
      <c r="S249" s="40">
        <f t="shared" si="128"/>
        <v>0</v>
      </c>
      <c r="T249" s="45">
        <f t="shared" si="137"/>
        <v>20</v>
      </c>
      <c r="U249" s="154">
        <f t="shared" ref="U249:W249" si="150">+U108</f>
        <v>52.5</v>
      </c>
      <c r="V249" s="154">
        <f t="shared" si="150"/>
        <v>0</v>
      </c>
      <c r="W249" s="154">
        <f t="shared" si="150"/>
        <v>0</v>
      </c>
      <c r="X249" s="121">
        <f t="shared" si="127"/>
        <v>72.5</v>
      </c>
    </row>
    <row r="250" spans="1:24" s="1" customFormat="1" ht="54.95" customHeight="1" x14ac:dyDescent="0.25">
      <c r="A250" s="1" t="s">
        <v>546</v>
      </c>
      <c r="B250" s="32" t="s">
        <v>262</v>
      </c>
      <c r="C250" s="18" t="s">
        <v>392</v>
      </c>
      <c r="D250" s="47">
        <f t="shared" si="139"/>
        <v>0</v>
      </c>
      <c r="E250" s="48">
        <f t="shared" si="139"/>
        <v>0</v>
      </c>
      <c r="F250" s="49">
        <f t="shared" si="139"/>
        <v>0</v>
      </c>
      <c r="G250" s="49">
        <f t="shared" si="139"/>
        <v>0</v>
      </c>
      <c r="H250" s="50">
        <f t="shared" si="139"/>
        <v>3.05</v>
      </c>
      <c r="I250" s="40">
        <f t="shared" si="114"/>
        <v>3.05</v>
      </c>
      <c r="J250" s="48">
        <f t="shared" si="140"/>
        <v>12.21</v>
      </c>
      <c r="K250" s="49">
        <f t="shared" si="140"/>
        <v>0</v>
      </c>
      <c r="L250" s="49">
        <f t="shared" si="140"/>
        <v>0</v>
      </c>
      <c r="M250" s="50">
        <f t="shared" si="140"/>
        <v>0</v>
      </c>
      <c r="N250" s="40">
        <f t="shared" si="115"/>
        <v>12.21</v>
      </c>
      <c r="O250" s="48">
        <f t="shared" si="141"/>
        <v>0</v>
      </c>
      <c r="P250" s="49">
        <f t="shared" si="141"/>
        <v>0</v>
      </c>
      <c r="Q250" s="49">
        <f t="shared" si="141"/>
        <v>0</v>
      </c>
      <c r="R250" s="39">
        <f t="shared" si="141"/>
        <v>0</v>
      </c>
      <c r="S250" s="40">
        <f t="shared" si="128"/>
        <v>0</v>
      </c>
      <c r="T250" s="45">
        <f t="shared" si="137"/>
        <v>15.260000000000002</v>
      </c>
      <c r="U250" s="154">
        <f t="shared" ref="U250:W250" si="151">+U109</f>
        <v>350</v>
      </c>
      <c r="V250" s="154">
        <f t="shared" si="151"/>
        <v>350</v>
      </c>
      <c r="W250" s="154">
        <f t="shared" si="151"/>
        <v>406</v>
      </c>
      <c r="X250" s="121">
        <f t="shared" si="127"/>
        <v>1121.26</v>
      </c>
    </row>
    <row r="251" spans="1:24" s="1" customFormat="1" ht="51.95" customHeight="1" x14ac:dyDescent="0.25">
      <c r="A251" s="1" t="s">
        <v>541</v>
      </c>
      <c r="B251" s="32" t="s">
        <v>263</v>
      </c>
      <c r="C251" s="18" t="s">
        <v>309</v>
      </c>
      <c r="D251" s="47">
        <f t="shared" si="139"/>
        <v>0</v>
      </c>
      <c r="E251" s="48">
        <f t="shared" si="139"/>
        <v>0</v>
      </c>
      <c r="F251" s="49">
        <f t="shared" si="139"/>
        <v>0</v>
      </c>
      <c r="G251" s="49">
        <f t="shared" si="139"/>
        <v>0</v>
      </c>
      <c r="H251" s="50">
        <f t="shared" si="139"/>
        <v>11.39</v>
      </c>
      <c r="I251" s="40">
        <f t="shared" si="114"/>
        <v>11.39</v>
      </c>
      <c r="J251" s="48">
        <f t="shared" si="140"/>
        <v>25</v>
      </c>
      <c r="K251" s="49">
        <f t="shared" si="140"/>
        <v>25</v>
      </c>
      <c r="L251" s="49">
        <f t="shared" si="140"/>
        <v>25</v>
      </c>
      <c r="M251" s="50">
        <f t="shared" si="140"/>
        <v>25</v>
      </c>
      <c r="N251" s="40">
        <f t="shared" si="115"/>
        <v>100</v>
      </c>
      <c r="O251" s="48">
        <f t="shared" si="141"/>
        <v>25</v>
      </c>
      <c r="P251" s="49">
        <f t="shared" si="141"/>
        <v>25</v>
      </c>
      <c r="Q251" s="49">
        <f t="shared" si="141"/>
        <v>25</v>
      </c>
      <c r="R251" s="39">
        <f t="shared" si="141"/>
        <v>25</v>
      </c>
      <c r="S251" s="40">
        <f t="shared" si="128"/>
        <v>100</v>
      </c>
      <c r="T251" s="45">
        <f t="shared" si="137"/>
        <v>211.39</v>
      </c>
      <c r="U251" s="154">
        <f t="shared" ref="U251:W251" si="152">+U110</f>
        <v>565.1</v>
      </c>
      <c r="V251" s="154">
        <f t="shared" si="152"/>
        <v>0</v>
      </c>
      <c r="W251" s="154">
        <f t="shared" si="152"/>
        <v>0</v>
      </c>
      <c r="X251" s="121">
        <f t="shared" si="127"/>
        <v>776.49</v>
      </c>
    </row>
    <row r="252" spans="1:24" s="1" customFormat="1" ht="57" customHeight="1" x14ac:dyDescent="0.25">
      <c r="A252" s="1" t="s">
        <v>541</v>
      </c>
      <c r="B252" s="32" t="s">
        <v>264</v>
      </c>
      <c r="C252" s="18" t="s">
        <v>393</v>
      </c>
      <c r="D252" s="47">
        <f t="shared" si="139"/>
        <v>0</v>
      </c>
      <c r="E252" s="48">
        <f t="shared" si="139"/>
        <v>0</v>
      </c>
      <c r="F252" s="49">
        <f t="shared" si="139"/>
        <v>0</v>
      </c>
      <c r="G252" s="49">
        <f t="shared" si="139"/>
        <v>0</v>
      </c>
      <c r="H252" s="50">
        <f t="shared" si="139"/>
        <v>15</v>
      </c>
      <c r="I252" s="40">
        <f>+SUM(E252:H252)</f>
        <v>15</v>
      </c>
      <c r="J252" s="48">
        <f t="shared" si="140"/>
        <v>0</v>
      </c>
      <c r="K252" s="49">
        <f t="shared" si="140"/>
        <v>0</v>
      </c>
      <c r="L252" s="49">
        <f t="shared" si="140"/>
        <v>0</v>
      </c>
      <c r="M252" s="50">
        <f t="shared" si="140"/>
        <v>0</v>
      </c>
      <c r="N252" s="40">
        <f>+SUM(J252:M252)</f>
        <v>0</v>
      </c>
      <c r="O252" s="48">
        <f t="shared" si="141"/>
        <v>0</v>
      </c>
      <c r="P252" s="49">
        <f t="shared" si="141"/>
        <v>0</v>
      </c>
      <c r="Q252" s="49">
        <f t="shared" si="141"/>
        <v>0</v>
      </c>
      <c r="R252" s="39">
        <f t="shared" si="141"/>
        <v>0</v>
      </c>
      <c r="S252" s="40">
        <f>+SUM(O252:R252)</f>
        <v>0</v>
      </c>
      <c r="T252" s="45">
        <f>+I252+N252+S252</f>
        <v>15</v>
      </c>
      <c r="U252" s="154">
        <f t="shared" ref="U252:W252" si="153">+U111</f>
        <v>50</v>
      </c>
      <c r="V252" s="154">
        <f t="shared" si="153"/>
        <v>60</v>
      </c>
      <c r="W252" s="154">
        <f t="shared" si="153"/>
        <v>0</v>
      </c>
      <c r="X252" s="121">
        <f t="shared" si="127"/>
        <v>125</v>
      </c>
    </row>
    <row r="253" spans="1:24" s="1" customFormat="1" ht="26.1" customHeight="1" x14ac:dyDescent="0.25">
      <c r="A253" s="1" t="s">
        <v>540</v>
      </c>
      <c r="B253" s="32" t="s">
        <v>265</v>
      </c>
      <c r="C253" s="18" t="s">
        <v>347</v>
      </c>
      <c r="D253" s="47">
        <f t="shared" si="139"/>
        <v>0</v>
      </c>
      <c r="E253" s="48">
        <f t="shared" si="139"/>
        <v>0</v>
      </c>
      <c r="F253" s="49">
        <f t="shared" si="139"/>
        <v>0</v>
      </c>
      <c r="G253" s="49">
        <f t="shared" si="139"/>
        <v>84.47</v>
      </c>
      <c r="H253" s="50">
        <f t="shared" si="139"/>
        <v>0</v>
      </c>
      <c r="I253" s="40">
        <f t="shared" si="114"/>
        <v>84.47</v>
      </c>
      <c r="J253" s="48">
        <v>0</v>
      </c>
      <c r="K253" s="49">
        <v>0</v>
      </c>
      <c r="L253" s="49">
        <v>0</v>
      </c>
      <c r="M253" s="50">
        <v>0</v>
      </c>
      <c r="N253" s="40">
        <f t="shared" si="115"/>
        <v>0</v>
      </c>
      <c r="O253" s="48">
        <f t="shared" si="141"/>
        <v>0</v>
      </c>
      <c r="P253" s="49">
        <f t="shared" si="141"/>
        <v>0</v>
      </c>
      <c r="Q253" s="49">
        <f t="shared" si="141"/>
        <v>0</v>
      </c>
      <c r="R253" s="39">
        <f t="shared" si="141"/>
        <v>0</v>
      </c>
      <c r="S253" s="40">
        <f t="shared" si="128"/>
        <v>0</v>
      </c>
      <c r="T253" s="45">
        <f t="shared" si="137"/>
        <v>84.47</v>
      </c>
      <c r="U253" s="154">
        <f t="shared" ref="U253:W253" si="154">+U112</f>
        <v>0</v>
      </c>
      <c r="V253" s="154">
        <f t="shared" si="154"/>
        <v>0</v>
      </c>
      <c r="W253" s="154">
        <f t="shared" si="154"/>
        <v>0</v>
      </c>
      <c r="X253" s="121">
        <f t="shared" si="127"/>
        <v>84.47</v>
      </c>
    </row>
    <row r="254" spans="1:24" s="1" customFormat="1" ht="41.1" customHeight="1" x14ac:dyDescent="0.25">
      <c r="A254" s="1" t="s">
        <v>532</v>
      </c>
      <c r="B254" s="32" t="s">
        <v>266</v>
      </c>
      <c r="C254" s="18" t="s">
        <v>348</v>
      </c>
      <c r="D254" s="47">
        <f t="shared" si="139"/>
        <v>0</v>
      </c>
      <c r="E254" s="48">
        <f t="shared" si="139"/>
        <v>0</v>
      </c>
      <c r="F254" s="49">
        <f t="shared" si="139"/>
        <v>0</v>
      </c>
      <c r="G254" s="49">
        <f t="shared" si="139"/>
        <v>0</v>
      </c>
      <c r="H254" s="50">
        <f t="shared" si="139"/>
        <v>0</v>
      </c>
      <c r="I254" s="40">
        <f t="shared" ref="I254" si="155">+SUM(E254:H254)</f>
        <v>0</v>
      </c>
      <c r="J254" s="48">
        <f t="shared" ref="J254:M259" si="156">+J113</f>
        <v>0</v>
      </c>
      <c r="K254" s="49">
        <f t="shared" si="156"/>
        <v>0</v>
      </c>
      <c r="L254" s="49">
        <f t="shared" si="156"/>
        <v>10</v>
      </c>
      <c r="M254" s="50">
        <f t="shared" si="156"/>
        <v>10</v>
      </c>
      <c r="N254" s="40">
        <f t="shared" ref="N254" si="157">+SUM(J254:M254)</f>
        <v>20</v>
      </c>
      <c r="O254" s="48">
        <f t="shared" si="141"/>
        <v>10</v>
      </c>
      <c r="P254" s="49">
        <f t="shared" si="141"/>
        <v>10</v>
      </c>
      <c r="Q254" s="49">
        <f t="shared" si="141"/>
        <v>20</v>
      </c>
      <c r="R254" s="39">
        <f t="shared" si="141"/>
        <v>20</v>
      </c>
      <c r="S254" s="40">
        <f t="shared" si="128"/>
        <v>60</v>
      </c>
      <c r="T254" s="45">
        <f t="shared" si="137"/>
        <v>80</v>
      </c>
      <c r="U254" s="154">
        <f t="shared" ref="U254:W254" si="158">+U113</f>
        <v>200</v>
      </c>
      <c r="V254" s="154">
        <f t="shared" si="158"/>
        <v>125</v>
      </c>
      <c r="W254" s="154">
        <f t="shared" si="158"/>
        <v>0</v>
      </c>
      <c r="X254" s="121">
        <f t="shared" si="127"/>
        <v>405</v>
      </c>
    </row>
    <row r="255" spans="1:24" s="1" customFormat="1" ht="42" customHeight="1" x14ac:dyDescent="0.25">
      <c r="A255" s="1" t="s">
        <v>540</v>
      </c>
      <c r="B255" s="32" t="s">
        <v>267</v>
      </c>
      <c r="C255" s="18" t="s">
        <v>378</v>
      </c>
      <c r="D255" s="47">
        <f t="shared" si="139"/>
        <v>7.48</v>
      </c>
      <c r="E255" s="48">
        <f t="shared" si="139"/>
        <v>0</v>
      </c>
      <c r="F255" s="49">
        <f t="shared" si="139"/>
        <v>0</v>
      </c>
      <c r="G255" s="49">
        <f t="shared" si="139"/>
        <v>0</v>
      </c>
      <c r="H255" s="49">
        <f t="shared" si="139"/>
        <v>0</v>
      </c>
      <c r="I255" s="40">
        <f t="shared" si="114"/>
        <v>0</v>
      </c>
      <c r="J255" s="48">
        <f t="shared" si="156"/>
        <v>0</v>
      </c>
      <c r="K255" s="49">
        <f t="shared" si="156"/>
        <v>0</v>
      </c>
      <c r="L255" s="49">
        <f t="shared" si="156"/>
        <v>0</v>
      </c>
      <c r="M255" s="50">
        <f t="shared" si="156"/>
        <v>0</v>
      </c>
      <c r="N255" s="40">
        <f t="shared" si="115"/>
        <v>0</v>
      </c>
      <c r="O255" s="48">
        <f t="shared" si="141"/>
        <v>0</v>
      </c>
      <c r="P255" s="49">
        <f t="shared" si="141"/>
        <v>0</v>
      </c>
      <c r="Q255" s="49">
        <f t="shared" si="141"/>
        <v>0</v>
      </c>
      <c r="R255" s="39">
        <f t="shared" si="141"/>
        <v>0</v>
      </c>
      <c r="S255" s="40">
        <f t="shared" si="128"/>
        <v>0</v>
      </c>
      <c r="T255" s="45">
        <f t="shared" si="137"/>
        <v>0</v>
      </c>
      <c r="U255" s="154">
        <f t="shared" ref="U255:W255" si="159">+U114</f>
        <v>0</v>
      </c>
      <c r="V255" s="154">
        <f t="shared" si="159"/>
        <v>0</v>
      </c>
      <c r="W255" s="154">
        <f t="shared" si="159"/>
        <v>0</v>
      </c>
      <c r="X255" s="121">
        <f t="shared" si="127"/>
        <v>0</v>
      </c>
    </row>
    <row r="256" spans="1:24" s="1" customFormat="1" ht="26.1" customHeight="1" x14ac:dyDescent="0.25">
      <c r="A256" s="1" t="s">
        <v>537</v>
      </c>
      <c r="B256" s="32" t="s">
        <v>268</v>
      </c>
      <c r="C256" s="18" t="s">
        <v>490</v>
      </c>
      <c r="D256" s="47">
        <f t="shared" si="139"/>
        <v>9.56</v>
      </c>
      <c r="E256" s="48">
        <f t="shared" si="139"/>
        <v>0</v>
      </c>
      <c r="F256" s="49">
        <f t="shared" si="139"/>
        <v>0</v>
      </c>
      <c r="G256" s="49">
        <f t="shared" si="139"/>
        <v>0</v>
      </c>
      <c r="H256" s="49">
        <f t="shared" si="139"/>
        <v>0</v>
      </c>
      <c r="I256" s="40">
        <f t="shared" si="114"/>
        <v>0</v>
      </c>
      <c r="J256" s="48">
        <f t="shared" si="156"/>
        <v>0</v>
      </c>
      <c r="K256" s="49">
        <f t="shared" si="156"/>
        <v>0</v>
      </c>
      <c r="L256" s="49">
        <f t="shared" si="156"/>
        <v>0</v>
      </c>
      <c r="M256" s="50">
        <f t="shared" si="156"/>
        <v>0</v>
      </c>
      <c r="N256" s="40">
        <f t="shared" si="115"/>
        <v>0</v>
      </c>
      <c r="O256" s="48">
        <f t="shared" si="141"/>
        <v>0</v>
      </c>
      <c r="P256" s="49">
        <f t="shared" si="141"/>
        <v>0</v>
      </c>
      <c r="Q256" s="49">
        <f t="shared" si="141"/>
        <v>0</v>
      </c>
      <c r="R256" s="39">
        <f t="shared" si="141"/>
        <v>0</v>
      </c>
      <c r="S256" s="40">
        <f t="shared" si="128"/>
        <v>0</v>
      </c>
      <c r="T256" s="45">
        <f t="shared" si="137"/>
        <v>0</v>
      </c>
      <c r="U256" s="154">
        <f t="shared" ref="U256:W256" si="160">+U115</f>
        <v>0</v>
      </c>
      <c r="V256" s="154">
        <f t="shared" si="160"/>
        <v>0</v>
      </c>
      <c r="W256" s="154">
        <f t="shared" si="160"/>
        <v>0</v>
      </c>
      <c r="X256" s="121">
        <f t="shared" si="127"/>
        <v>0</v>
      </c>
    </row>
    <row r="257" spans="1:24" s="1" customFormat="1" ht="41.1" customHeight="1" x14ac:dyDescent="0.25">
      <c r="A257" s="1" t="s">
        <v>541</v>
      </c>
      <c r="B257" s="32" t="s">
        <v>269</v>
      </c>
      <c r="C257" s="18" t="s">
        <v>456</v>
      </c>
      <c r="D257" s="47">
        <f t="shared" ref="D257:H259" si="161">+D116</f>
        <v>9</v>
      </c>
      <c r="E257" s="48">
        <f t="shared" si="161"/>
        <v>0</v>
      </c>
      <c r="F257" s="49">
        <f t="shared" si="161"/>
        <v>0</v>
      </c>
      <c r="G257" s="49">
        <f t="shared" si="161"/>
        <v>0</v>
      </c>
      <c r="H257" s="50">
        <f t="shared" si="161"/>
        <v>0</v>
      </c>
      <c r="I257" s="40">
        <f t="shared" si="114"/>
        <v>0</v>
      </c>
      <c r="J257" s="48">
        <f t="shared" si="156"/>
        <v>0</v>
      </c>
      <c r="K257" s="49">
        <f t="shared" si="156"/>
        <v>0</v>
      </c>
      <c r="L257" s="49">
        <f t="shared" si="156"/>
        <v>0</v>
      </c>
      <c r="M257" s="50">
        <f t="shared" si="156"/>
        <v>0</v>
      </c>
      <c r="N257" s="40">
        <f t="shared" si="115"/>
        <v>0</v>
      </c>
      <c r="O257" s="48">
        <f t="shared" ref="O257:R259" si="162">+O116</f>
        <v>0</v>
      </c>
      <c r="P257" s="49">
        <f t="shared" si="162"/>
        <v>0</v>
      </c>
      <c r="Q257" s="49">
        <f t="shared" si="162"/>
        <v>0</v>
      </c>
      <c r="R257" s="39">
        <f t="shared" si="162"/>
        <v>0</v>
      </c>
      <c r="S257" s="40">
        <f t="shared" si="128"/>
        <v>0</v>
      </c>
      <c r="T257" s="45">
        <f t="shared" si="137"/>
        <v>0</v>
      </c>
      <c r="U257" s="154">
        <f t="shared" ref="U257:W257" si="163">+U116</f>
        <v>0</v>
      </c>
      <c r="V257" s="154">
        <f t="shared" si="163"/>
        <v>0</v>
      </c>
      <c r="W257" s="154">
        <f t="shared" si="163"/>
        <v>0</v>
      </c>
      <c r="X257" s="121">
        <f t="shared" si="127"/>
        <v>0</v>
      </c>
    </row>
    <row r="258" spans="1:24" s="1" customFormat="1" ht="36" customHeight="1" x14ac:dyDescent="0.25">
      <c r="A258" s="1" t="s">
        <v>539</v>
      </c>
      <c r="B258" s="32" t="s">
        <v>270</v>
      </c>
      <c r="C258" s="18" t="s">
        <v>349</v>
      </c>
      <c r="D258" s="47">
        <f t="shared" si="161"/>
        <v>0</v>
      </c>
      <c r="E258" s="48">
        <f t="shared" si="161"/>
        <v>0</v>
      </c>
      <c r="F258" s="49">
        <f t="shared" si="161"/>
        <v>0</v>
      </c>
      <c r="G258" s="49">
        <f t="shared" si="161"/>
        <v>0</v>
      </c>
      <c r="H258" s="50">
        <f t="shared" si="161"/>
        <v>0</v>
      </c>
      <c r="I258" s="40">
        <f t="shared" si="114"/>
        <v>0</v>
      </c>
      <c r="J258" s="48">
        <f t="shared" si="156"/>
        <v>5</v>
      </c>
      <c r="K258" s="49">
        <f t="shared" si="156"/>
        <v>5</v>
      </c>
      <c r="L258" s="49">
        <f t="shared" si="156"/>
        <v>5</v>
      </c>
      <c r="M258" s="50">
        <f t="shared" si="156"/>
        <v>5</v>
      </c>
      <c r="N258" s="40">
        <f t="shared" si="115"/>
        <v>20</v>
      </c>
      <c r="O258" s="48">
        <f t="shared" si="162"/>
        <v>0</v>
      </c>
      <c r="P258" s="49">
        <f t="shared" si="162"/>
        <v>0</v>
      </c>
      <c r="Q258" s="49">
        <f t="shared" si="162"/>
        <v>0</v>
      </c>
      <c r="R258" s="39">
        <f t="shared" si="162"/>
        <v>0</v>
      </c>
      <c r="S258" s="40">
        <f t="shared" si="128"/>
        <v>0</v>
      </c>
      <c r="T258" s="45">
        <f t="shared" si="137"/>
        <v>20</v>
      </c>
      <c r="U258" s="154">
        <f t="shared" ref="U258:W258" si="164">+U117</f>
        <v>390</v>
      </c>
      <c r="V258" s="154">
        <f t="shared" si="164"/>
        <v>390</v>
      </c>
      <c r="W258" s="154">
        <f t="shared" si="164"/>
        <v>390</v>
      </c>
      <c r="X258" s="121">
        <f t="shared" si="127"/>
        <v>1190</v>
      </c>
    </row>
    <row r="259" spans="1:24" s="1" customFormat="1" ht="51" customHeight="1" x14ac:dyDescent="0.25">
      <c r="A259" s="1" t="s">
        <v>537</v>
      </c>
      <c r="B259" s="32" t="s">
        <v>271</v>
      </c>
      <c r="C259" s="18" t="s">
        <v>332</v>
      </c>
      <c r="D259" s="47">
        <f t="shared" si="161"/>
        <v>1.19</v>
      </c>
      <c r="E259" s="48">
        <f t="shared" si="161"/>
        <v>0</v>
      </c>
      <c r="F259" s="49">
        <f t="shared" si="161"/>
        <v>0</v>
      </c>
      <c r="G259" s="49">
        <f t="shared" si="161"/>
        <v>0</v>
      </c>
      <c r="H259" s="50">
        <f t="shared" si="161"/>
        <v>0</v>
      </c>
      <c r="I259" s="40">
        <f t="shared" si="114"/>
        <v>0</v>
      </c>
      <c r="J259" s="48">
        <f t="shared" si="156"/>
        <v>50</v>
      </c>
      <c r="K259" s="49">
        <f t="shared" si="156"/>
        <v>100</v>
      </c>
      <c r="L259" s="49">
        <f t="shared" si="156"/>
        <v>100</v>
      </c>
      <c r="M259" s="50">
        <f t="shared" si="156"/>
        <v>86.89</v>
      </c>
      <c r="N259" s="40">
        <f t="shared" si="115"/>
        <v>336.89</v>
      </c>
      <c r="O259" s="48">
        <f t="shared" si="162"/>
        <v>0</v>
      </c>
      <c r="P259" s="49">
        <f t="shared" si="162"/>
        <v>0</v>
      </c>
      <c r="Q259" s="49">
        <f t="shared" si="162"/>
        <v>0</v>
      </c>
      <c r="R259" s="39">
        <f t="shared" si="162"/>
        <v>0</v>
      </c>
      <c r="S259" s="40">
        <f t="shared" si="128"/>
        <v>0</v>
      </c>
      <c r="T259" s="45">
        <f t="shared" si="137"/>
        <v>336.89</v>
      </c>
      <c r="U259" s="154">
        <f t="shared" ref="U259:W259" si="165">+U118</f>
        <v>0</v>
      </c>
      <c r="V259" s="154">
        <f t="shared" si="165"/>
        <v>0</v>
      </c>
      <c r="W259" s="154">
        <f t="shared" si="165"/>
        <v>0</v>
      </c>
      <c r="X259" s="121">
        <f t="shared" si="127"/>
        <v>336.89</v>
      </c>
    </row>
    <row r="260" spans="1:24" s="1" customFormat="1" ht="45" customHeight="1" x14ac:dyDescent="0.25">
      <c r="A260" s="1" t="s">
        <v>541</v>
      </c>
      <c r="B260" s="32" t="s">
        <v>272</v>
      </c>
      <c r="C260" s="22" t="s">
        <v>457</v>
      </c>
      <c r="D260" s="47">
        <f>+D160</f>
        <v>0</v>
      </c>
      <c r="E260" s="48">
        <f>+E160</f>
        <v>5</v>
      </c>
      <c r="F260" s="49">
        <f>+F160</f>
        <v>5</v>
      </c>
      <c r="G260" s="49">
        <f>+G160</f>
        <v>30</v>
      </c>
      <c r="H260" s="50">
        <f>+H160</f>
        <v>60.3</v>
      </c>
      <c r="I260" s="40">
        <f t="shared" si="114"/>
        <v>100.3</v>
      </c>
      <c r="J260" s="48">
        <f>+J160</f>
        <v>0</v>
      </c>
      <c r="K260" s="49">
        <f>+K160</f>
        <v>0</v>
      </c>
      <c r="L260" s="49">
        <f>+L160</f>
        <v>0</v>
      </c>
      <c r="M260" s="50">
        <f>+M160</f>
        <v>0</v>
      </c>
      <c r="N260" s="40">
        <f t="shared" si="115"/>
        <v>0</v>
      </c>
      <c r="O260" s="48">
        <f>+O160</f>
        <v>0</v>
      </c>
      <c r="P260" s="49">
        <f>+P160</f>
        <v>0</v>
      </c>
      <c r="Q260" s="49">
        <f>+Q160</f>
        <v>0</v>
      </c>
      <c r="R260" s="39">
        <f>+R160</f>
        <v>0</v>
      </c>
      <c r="S260" s="40">
        <f t="shared" si="128"/>
        <v>0</v>
      </c>
      <c r="T260" s="45">
        <f t="shared" si="137"/>
        <v>100.3</v>
      </c>
      <c r="U260" s="154">
        <f t="shared" ref="U260:W260" si="166">+U160</f>
        <v>30</v>
      </c>
      <c r="V260" s="154">
        <f t="shared" si="166"/>
        <v>30</v>
      </c>
      <c r="W260" s="154">
        <f t="shared" si="166"/>
        <v>30</v>
      </c>
      <c r="X260" s="121">
        <f t="shared" si="127"/>
        <v>190.3</v>
      </c>
    </row>
    <row r="261" spans="1:24" s="1" customFormat="1" ht="26.1" customHeight="1" x14ac:dyDescent="0.25">
      <c r="A261" s="1" t="s">
        <v>540</v>
      </c>
      <c r="B261" s="32" t="s">
        <v>273</v>
      </c>
      <c r="C261" s="18" t="s">
        <v>350</v>
      </c>
      <c r="D261" s="47">
        <f t="shared" ref="D261:H266" si="167">+D119</f>
        <v>0</v>
      </c>
      <c r="E261" s="48">
        <f t="shared" si="167"/>
        <v>50</v>
      </c>
      <c r="F261" s="49">
        <f t="shared" si="167"/>
        <v>50</v>
      </c>
      <c r="G261" s="49">
        <f t="shared" si="167"/>
        <v>200</v>
      </c>
      <c r="H261" s="50">
        <f t="shared" si="167"/>
        <v>140.78</v>
      </c>
      <c r="I261" s="40">
        <f t="shared" si="114"/>
        <v>440.78</v>
      </c>
      <c r="J261" s="48">
        <f t="shared" ref="J261:M266" si="168">+J119</f>
        <v>0</v>
      </c>
      <c r="K261" s="49">
        <f t="shared" si="168"/>
        <v>0</v>
      </c>
      <c r="L261" s="49">
        <f t="shared" si="168"/>
        <v>0</v>
      </c>
      <c r="M261" s="50">
        <f t="shared" si="168"/>
        <v>0</v>
      </c>
      <c r="N261" s="40">
        <f t="shared" si="115"/>
        <v>0</v>
      </c>
      <c r="O261" s="48">
        <f t="shared" ref="O261:R266" si="169">+O119</f>
        <v>0</v>
      </c>
      <c r="P261" s="49">
        <f t="shared" si="169"/>
        <v>0</v>
      </c>
      <c r="Q261" s="49">
        <f t="shared" si="169"/>
        <v>0</v>
      </c>
      <c r="R261" s="39">
        <f t="shared" si="169"/>
        <v>0</v>
      </c>
      <c r="S261" s="40">
        <f t="shared" si="128"/>
        <v>0</v>
      </c>
      <c r="T261" s="45">
        <f t="shared" si="137"/>
        <v>440.78</v>
      </c>
      <c r="U261" s="154">
        <f t="shared" ref="U261:W261" si="170">+U119</f>
        <v>0</v>
      </c>
      <c r="V261" s="154">
        <f t="shared" si="170"/>
        <v>0</v>
      </c>
      <c r="W261" s="154">
        <f t="shared" si="170"/>
        <v>0</v>
      </c>
      <c r="X261" s="121">
        <f t="shared" si="127"/>
        <v>440.78</v>
      </c>
    </row>
    <row r="262" spans="1:24" s="1" customFormat="1" ht="26.1" customHeight="1" x14ac:dyDescent="0.25">
      <c r="A262" s="1" t="s">
        <v>544</v>
      </c>
      <c r="B262" s="32" t="s">
        <v>274</v>
      </c>
      <c r="C262" s="18" t="s">
        <v>419</v>
      </c>
      <c r="D262" s="47">
        <f t="shared" si="167"/>
        <v>0</v>
      </c>
      <c r="E262" s="48">
        <f t="shared" si="167"/>
        <v>0</v>
      </c>
      <c r="F262" s="49">
        <f t="shared" si="167"/>
        <v>0</v>
      </c>
      <c r="G262" s="49">
        <f t="shared" si="167"/>
        <v>0</v>
      </c>
      <c r="H262" s="50">
        <f t="shared" si="167"/>
        <v>10</v>
      </c>
      <c r="I262" s="40">
        <f t="shared" si="114"/>
        <v>10</v>
      </c>
      <c r="J262" s="48">
        <f t="shared" si="168"/>
        <v>0</v>
      </c>
      <c r="K262" s="49">
        <f t="shared" si="168"/>
        <v>0</v>
      </c>
      <c r="L262" s="49">
        <f t="shared" si="168"/>
        <v>0</v>
      </c>
      <c r="M262" s="50">
        <f t="shared" si="168"/>
        <v>0</v>
      </c>
      <c r="N262" s="40">
        <f t="shared" si="115"/>
        <v>0</v>
      </c>
      <c r="O262" s="48">
        <f t="shared" si="169"/>
        <v>0</v>
      </c>
      <c r="P262" s="49">
        <f t="shared" si="169"/>
        <v>0</v>
      </c>
      <c r="Q262" s="49">
        <f t="shared" si="169"/>
        <v>0</v>
      </c>
      <c r="R262" s="39">
        <f t="shared" si="169"/>
        <v>0</v>
      </c>
      <c r="S262" s="40">
        <f>+SUM(O262:R262)</f>
        <v>0</v>
      </c>
      <c r="T262" s="45">
        <f t="shared" si="137"/>
        <v>10</v>
      </c>
      <c r="U262" s="154">
        <f t="shared" ref="U262:W262" si="171">+U120</f>
        <v>0</v>
      </c>
      <c r="V262" s="154">
        <f t="shared" si="171"/>
        <v>0</v>
      </c>
      <c r="W262" s="154">
        <f t="shared" si="171"/>
        <v>0</v>
      </c>
      <c r="X262" s="121">
        <f t="shared" si="127"/>
        <v>10</v>
      </c>
    </row>
    <row r="263" spans="1:24" s="1" customFormat="1" ht="45" customHeight="1" x14ac:dyDescent="0.25">
      <c r="A263" s="1" t="s">
        <v>538</v>
      </c>
      <c r="B263" s="32" t="s">
        <v>275</v>
      </c>
      <c r="C263" s="18" t="s">
        <v>458</v>
      </c>
      <c r="D263" s="47">
        <f t="shared" si="167"/>
        <v>0</v>
      </c>
      <c r="E263" s="48">
        <f t="shared" si="167"/>
        <v>0</v>
      </c>
      <c r="F263" s="49">
        <f t="shared" si="167"/>
        <v>0</v>
      </c>
      <c r="G263" s="49">
        <f t="shared" si="167"/>
        <v>0</v>
      </c>
      <c r="H263" s="50">
        <f t="shared" si="167"/>
        <v>0</v>
      </c>
      <c r="I263" s="40">
        <f t="shared" si="114"/>
        <v>0</v>
      </c>
      <c r="J263" s="48">
        <f t="shared" si="168"/>
        <v>25</v>
      </c>
      <c r="K263" s="49">
        <f t="shared" si="168"/>
        <v>25</v>
      </c>
      <c r="L263" s="49">
        <f t="shared" si="168"/>
        <v>25</v>
      </c>
      <c r="M263" s="50">
        <f t="shared" si="168"/>
        <v>25</v>
      </c>
      <c r="N263" s="40">
        <f t="shared" si="115"/>
        <v>100</v>
      </c>
      <c r="O263" s="48">
        <f t="shared" si="169"/>
        <v>250</v>
      </c>
      <c r="P263" s="49">
        <f t="shared" si="169"/>
        <v>250</v>
      </c>
      <c r="Q263" s="49">
        <f t="shared" si="169"/>
        <v>250</v>
      </c>
      <c r="R263" s="39">
        <f t="shared" si="169"/>
        <v>250</v>
      </c>
      <c r="S263" s="40">
        <f t="shared" si="128"/>
        <v>1000</v>
      </c>
      <c r="T263" s="45">
        <f t="shared" si="137"/>
        <v>1100</v>
      </c>
      <c r="U263" s="154">
        <f t="shared" ref="U263:W263" si="172">+U121</f>
        <v>890</v>
      </c>
      <c r="V263" s="154">
        <f t="shared" si="172"/>
        <v>890</v>
      </c>
      <c r="W263" s="154">
        <f t="shared" si="172"/>
        <v>895.66</v>
      </c>
      <c r="X263" s="121">
        <f t="shared" si="127"/>
        <v>3775.66</v>
      </c>
    </row>
    <row r="264" spans="1:24" s="1" customFormat="1" ht="26.1" customHeight="1" x14ac:dyDescent="0.25">
      <c r="A264" s="1" t="s">
        <v>539</v>
      </c>
      <c r="B264" s="32" t="s">
        <v>276</v>
      </c>
      <c r="C264" s="18" t="s">
        <v>351</v>
      </c>
      <c r="D264" s="47">
        <f t="shared" si="167"/>
        <v>0</v>
      </c>
      <c r="E264" s="48">
        <f t="shared" si="167"/>
        <v>0</v>
      </c>
      <c r="F264" s="49">
        <f t="shared" si="167"/>
        <v>0</v>
      </c>
      <c r="G264" s="49">
        <f t="shared" si="167"/>
        <v>0</v>
      </c>
      <c r="H264" s="50">
        <f t="shared" si="167"/>
        <v>0</v>
      </c>
      <c r="I264" s="40">
        <f t="shared" si="114"/>
        <v>0</v>
      </c>
      <c r="J264" s="48">
        <f t="shared" si="168"/>
        <v>5</v>
      </c>
      <c r="K264" s="49">
        <f t="shared" si="168"/>
        <v>5</v>
      </c>
      <c r="L264" s="49">
        <f t="shared" si="168"/>
        <v>5</v>
      </c>
      <c r="M264" s="50">
        <f t="shared" si="168"/>
        <v>5</v>
      </c>
      <c r="N264" s="40">
        <f t="shared" si="115"/>
        <v>20</v>
      </c>
      <c r="O264" s="48">
        <f t="shared" si="169"/>
        <v>0</v>
      </c>
      <c r="P264" s="49">
        <f t="shared" si="169"/>
        <v>0</v>
      </c>
      <c r="Q264" s="49">
        <f t="shared" si="169"/>
        <v>0</v>
      </c>
      <c r="R264" s="39">
        <f t="shared" si="169"/>
        <v>0</v>
      </c>
      <c r="S264" s="40">
        <f t="shared" si="128"/>
        <v>0</v>
      </c>
      <c r="T264" s="45">
        <f t="shared" si="137"/>
        <v>20</v>
      </c>
      <c r="U264" s="154">
        <f t="shared" ref="U264:W264" si="173">+U122</f>
        <v>313</v>
      </c>
      <c r="V264" s="154">
        <f t="shared" si="173"/>
        <v>200</v>
      </c>
      <c r="W264" s="154">
        <f t="shared" si="173"/>
        <v>200</v>
      </c>
      <c r="X264" s="121">
        <f t="shared" si="127"/>
        <v>733</v>
      </c>
    </row>
    <row r="265" spans="1:24" s="1" customFormat="1" ht="31.35" customHeight="1" x14ac:dyDescent="0.25">
      <c r="A265" s="1" t="s">
        <v>546</v>
      </c>
      <c r="B265" s="32" t="s">
        <v>277</v>
      </c>
      <c r="C265" s="18" t="s">
        <v>334</v>
      </c>
      <c r="D265" s="47">
        <f t="shared" si="167"/>
        <v>13</v>
      </c>
      <c r="E265" s="48">
        <f t="shared" si="167"/>
        <v>0</v>
      </c>
      <c r="F265" s="49">
        <f t="shared" si="167"/>
        <v>0</v>
      </c>
      <c r="G265" s="49">
        <f t="shared" si="167"/>
        <v>0</v>
      </c>
      <c r="H265" s="50">
        <f t="shared" si="167"/>
        <v>328</v>
      </c>
      <c r="I265" s="40">
        <f t="shared" si="114"/>
        <v>328</v>
      </c>
      <c r="J265" s="48">
        <f t="shared" si="168"/>
        <v>0</v>
      </c>
      <c r="K265" s="49">
        <f t="shared" si="168"/>
        <v>0</v>
      </c>
      <c r="L265" s="49">
        <f t="shared" si="168"/>
        <v>0</v>
      </c>
      <c r="M265" s="50">
        <f t="shared" si="168"/>
        <v>0</v>
      </c>
      <c r="N265" s="40">
        <f t="shared" si="115"/>
        <v>0</v>
      </c>
      <c r="O265" s="48">
        <f t="shared" si="169"/>
        <v>0</v>
      </c>
      <c r="P265" s="49">
        <f t="shared" si="169"/>
        <v>0</v>
      </c>
      <c r="Q265" s="49">
        <f t="shared" si="169"/>
        <v>0</v>
      </c>
      <c r="R265" s="39">
        <f t="shared" si="169"/>
        <v>0</v>
      </c>
      <c r="S265" s="40">
        <f t="shared" si="128"/>
        <v>0</v>
      </c>
      <c r="T265" s="45">
        <f t="shared" si="137"/>
        <v>328</v>
      </c>
      <c r="U265" s="154">
        <f t="shared" ref="U265:W265" si="174">+U123</f>
        <v>0</v>
      </c>
      <c r="V265" s="154">
        <f t="shared" si="174"/>
        <v>0</v>
      </c>
      <c r="W265" s="154">
        <f t="shared" si="174"/>
        <v>0</v>
      </c>
      <c r="X265" s="121">
        <f t="shared" si="127"/>
        <v>328</v>
      </c>
    </row>
    <row r="266" spans="1:24" s="1" customFormat="1" ht="26.1" customHeight="1" x14ac:dyDescent="0.25">
      <c r="A266" s="1" t="s">
        <v>537</v>
      </c>
      <c r="B266" s="32" t="s">
        <v>278</v>
      </c>
      <c r="C266" s="18" t="s">
        <v>444</v>
      </c>
      <c r="D266" s="47">
        <f t="shared" si="167"/>
        <v>0</v>
      </c>
      <c r="E266" s="48">
        <f t="shared" si="167"/>
        <v>0</v>
      </c>
      <c r="F266" s="49">
        <f t="shared" si="167"/>
        <v>0</v>
      </c>
      <c r="G266" s="49">
        <f t="shared" si="167"/>
        <v>0</v>
      </c>
      <c r="H266" s="50">
        <f t="shared" si="167"/>
        <v>0</v>
      </c>
      <c r="I266" s="40">
        <f t="shared" si="114"/>
        <v>0</v>
      </c>
      <c r="J266" s="48">
        <f t="shared" si="168"/>
        <v>50</v>
      </c>
      <c r="K266" s="49">
        <f t="shared" si="168"/>
        <v>100</v>
      </c>
      <c r="L266" s="49">
        <f t="shared" si="168"/>
        <v>100</v>
      </c>
      <c r="M266" s="50">
        <f t="shared" si="168"/>
        <v>65.510000000000005</v>
      </c>
      <c r="N266" s="40">
        <f t="shared" si="115"/>
        <v>315.51</v>
      </c>
      <c r="O266" s="48">
        <f t="shared" si="169"/>
        <v>0</v>
      </c>
      <c r="P266" s="49">
        <f t="shared" si="169"/>
        <v>0</v>
      </c>
      <c r="Q266" s="49">
        <f t="shared" si="169"/>
        <v>0</v>
      </c>
      <c r="R266" s="39">
        <f t="shared" si="169"/>
        <v>0</v>
      </c>
      <c r="S266" s="40">
        <f t="shared" si="128"/>
        <v>0</v>
      </c>
      <c r="T266" s="45">
        <f t="shared" si="137"/>
        <v>315.51</v>
      </c>
      <c r="U266" s="154">
        <f t="shared" ref="U266:W266" si="175">+U124</f>
        <v>0</v>
      </c>
      <c r="V266" s="154">
        <f t="shared" si="175"/>
        <v>0</v>
      </c>
      <c r="W266" s="154">
        <f t="shared" si="175"/>
        <v>0</v>
      </c>
      <c r="X266" s="121">
        <f t="shared" si="127"/>
        <v>315.51</v>
      </c>
    </row>
    <row r="267" spans="1:24" s="1" customFormat="1" ht="41.1" customHeight="1" x14ac:dyDescent="0.25">
      <c r="A267" s="1" t="s">
        <v>547</v>
      </c>
      <c r="B267" s="32" t="s">
        <v>279</v>
      </c>
      <c r="C267" s="18" t="s">
        <v>422</v>
      </c>
      <c r="D267" s="47">
        <f t="shared" ref="D267:H282" si="176">+D126</f>
        <v>0</v>
      </c>
      <c r="E267" s="48">
        <f t="shared" si="176"/>
        <v>0</v>
      </c>
      <c r="F267" s="49">
        <f t="shared" si="176"/>
        <v>0</v>
      </c>
      <c r="G267" s="49">
        <f t="shared" si="176"/>
        <v>0</v>
      </c>
      <c r="H267" s="50">
        <f t="shared" si="176"/>
        <v>0</v>
      </c>
      <c r="I267" s="40">
        <f t="shared" si="114"/>
        <v>0</v>
      </c>
      <c r="J267" s="48">
        <f t="shared" ref="J267:M282" si="177">+J126</f>
        <v>5</v>
      </c>
      <c r="K267" s="49">
        <f t="shared" si="177"/>
        <v>5</v>
      </c>
      <c r="L267" s="49">
        <f t="shared" si="177"/>
        <v>5</v>
      </c>
      <c r="M267" s="50">
        <f t="shared" si="177"/>
        <v>5</v>
      </c>
      <c r="N267" s="40">
        <f t="shared" si="115"/>
        <v>20</v>
      </c>
      <c r="O267" s="48">
        <f t="shared" ref="O267:R282" si="178">+O126</f>
        <v>0</v>
      </c>
      <c r="P267" s="49">
        <f t="shared" si="178"/>
        <v>0</v>
      </c>
      <c r="Q267" s="49">
        <f t="shared" si="178"/>
        <v>0</v>
      </c>
      <c r="R267" s="39">
        <f t="shared" si="178"/>
        <v>0</v>
      </c>
      <c r="S267" s="40">
        <f t="shared" si="128"/>
        <v>0</v>
      </c>
      <c r="T267" s="45">
        <f t="shared" si="137"/>
        <v>20</v>
      </c>
      <c r="U267" s="154">
        <f t="shared" ref="U267:W267" si="179">+U126</f>
        <v>200</v>
      </c>
      <c r="V267" s="154">
        <f t="shared" si="179"/>
        <v>200</v>
      </c>
      <c r="W267" s="154">
        <f t="shared" si="179"/>
        <v>200</v>
      </c>
      <c r="X267" s="121">
        <f t="shared" si="127"/>
        <v>620</v>
      </c>
    </row>
    <row r="268" spans="1:24" s="1" customFormat="1" ht="41.1" customHeight="1" x14ac:dyDescent="0.25">
      <c r="A268" s="1" t="s">
        <v>549</v>
      </c>
      <c r="B268" s="32" t="s">
        <v>280</v>
      </c>
      <c r="C268" s="18" t="s">
        <v>423</v>
      </c>
      <c r="D268" s="47">
        <f t="shared" si="176"/>
        <v>0</v>
      </c>
      <c r="E268" s="48">
        <f t="shared" si="176"/>
        <v>0</v>
      </c>
      <c r="F268" s="49">
        <f t="shared" si="176"/>
        <v>0</v>
      </c>
      <c r="G268" s="49">
        <f t="shared" si="176"/>
        <v>0</v>
      </c>
      <c r="H268" s="50">
        <f t="shared" si="176"/>
        <v>0</v>
      </c>
      <c r="I268" s="40">
        <f t="shared" si="114"/>
        <v>0</v>
      </c>
      <c r="J268" s="48">
        <f t="shared" si="177"/>
        <v>0</v>
      </c>
      <c r="K268" s="49">
        <f t="shared" si="177"/>
        <v>5</v>
      </c>
      <c r="L268" s="49">
        <f t="shared" si="177"/>
        <v>5</v>
      </c>
      <c r="M268" s="50">
        <f t="shared" si="177"/>
        <v>5</v>
      </c>
      <c r="N268" s="40">
        <f t="shared" si="115"/>
        <v>15</v>
      </c>
      <c r="O268" s="48">
        <f t="shared" si="178"/>
        <v>0</v>
      </c>
      <c r="P268" s="49">
        <f t="shared" si="178"/>
        <v>0</v>
      </c>
      <c r="Q268" s="49">
        <f t="shared" si="178"/>
        <v>0</v>
      </c>
      <c r="R268" s="39">
        <f t="shared" si="178"/>
        <v>0</v>
      </c>
      <c r="S268" s="40">
        <f t="shared" si="128"/>
        <v>0</v>
      </c>
      <c r="T268" s="45">
        <f t="shared" si="137"/>
        <v>15</v>
      </c>
      <c r="U268" s="154">
        <f t="shared" ref="U268:W268" si="180">+U127</f>
        <v>150</v>
      </c>
      <c r="V268" s="154">
        <f t="shared" si="180"/>
        <v>150</v>
      </c>
      <c r="W268" s="154">
        <f t="shared" si="180"/>
        <v>100</v>
      </c>
      <c r="X268" s="121">
        <f t="shared" si="127"/>
        <v>415</v>
      </c>
    </row>
    <row r="269" spans="1:24" s="1" customFormat="1" ht="41.1" customHeight="1" x14ac:dyDescent="0.25">
      <c r="A269" s="1" t="s">
        <v>537</v>
      </c>
      <c r="B269" s="32" t="s">
        <v>281</v>
      </c>
      <c r="C269" s="18" t="s">
        <v>424</v>
      </c>
      <c r="D269" s="47">
        <f t="shared" si="176"/>
        <v>0</v>
      </c>
      <c r="E269" s="48">
        <f t="shared" si="176"/>
        <v>0</v>
      </c>
      <c r="F269" s="49">
        <f t="shared" si="176"/>
        <v>0</v>
      </c>
      <c r="G269" s="49">
        <f t="shared" si="176"/>
        <v>0</v>
      </c>
      <c r="H269" s="50">
        <f t="shared" si="176"/>
        <v>0</v>
      </c>
      <c r="I269" s="40">
        <f t="shared" si="114"/>
        <v>0</v>
      </c>
      <c r="J269" s="48">
        <f t="shared" si="177"/>
        <v>0</v>
      </c>
      <c r="K269" s="49">
        <f t="shared" si="177"/>
        <v>0</v>
      </c>
      <c r="L269" s="49">
        <f t="shared" si="177"/>
        <v>0</v>
      </c>
      <c r="M269" s="50">
        <f t="shared" si="177"/>
        <v>0</v>
      </c>
      <c r="N269" s="40">
        <f t="shared" si="115"/>
        <v>0</v>
      </c>
      <c r="O269" s="48">
        <f t="shared" si="178"/>
        <v>80</v>
      </c>
      <c r="P269" s="49">
        <f t="shared" si="178"/>
        <v>80</v>
      </c>
      <c r="Q269" s="49">
        <f t="shared" si="178"/>
        <v>80</v>
      </c>
      <c r="R269" s="39">
        <f t="shared" si="178"/>
        <v>60</v>
      </c>
      <c r="S269" s="40">
        <f t="shared" si="128"/>
        <v>300</v>
      </c>
      <c r="T269" s="45">
        <f t="shared" si="137"/>
        <v>300</v>
      </c>
      <c r="U269" s="154">
        <f t="shared" ref="U269:W269" si="181">+U128</f>
        <v>0</v>
      </c>
      <c r="V269" s="154">
        <f t="shared" si="181"/>
        <v>0</v>
      </c>
      <c r="W269" s="154">
        <f t="shared" si="181"/>
        <v>0</v>
      </c>
      <c r="X269" s="121">
        <f t="shared" si="127"/>
        <v>300</v>
      </c>
    </row>
    <row r="270" spans="1:24" s="1" customFormat="1" ht="41.1" customHeight="1" x14ac:dyDescent="0.25">
      <c r="A270" s="1" t="s">
        <v>532</v>
      </c>
      <c r="B270" s="32" t="s">
        <v>282</v>
      </c>
      <c r="C270" s="18" t="s">
        <v>426</v>
      </c>
      <c r="D270" s="47">
        <f t="shared" si="176"/>
        <v>0</v>
      </c>
      <c r="E270" s="48">
        <f t="shared" si="176"/>
        <v>0</v>
      </c>
      <c r="F270" s="49">
        <f t="shared" si="176"/>
        <v>0</v>
      </c>
      <c r="G270" s="49">
        <f t="shared" si="176"/>
        <v>0</v>
      </c>
      <c r="H270" s="50">
        <f t="shared" si="176"/>
        <v>0</v>
      </c>
      <c r="I270" s="40">
        <f t="shared" si="114"/>
        <v>0</v>
      </c>
      <c r="J270" s="48">
        <f t="shared" si="177"/>
        <v>0</v>
      </c>
      <c r="K270" s="49">
        <f t="shared" si="177"/>
        <v>0</v>
      </c>
      <c r="L270" s="49">
        <f t="shared" si="177"/>
        <v>0</v>
      </c>
      <c r="M270" s="50">
        <f t="shared" si="177"/>
        <v>0</v>
      </c>
      <c r="N270" s="40">
        <f t="shared" si="115"/>
        <v>0</v>
      </c>
      <c r="O270" s="48">
        <f t="shared" si="178"/>
        <v>0</v>
      </c>
      <c r="P270" s="49">
        <f t="shared" si="178"/>
        <v>5</v>
      </c>
      <c r="Q270" s="49">
        <f t="shared" si="178"/>
        <v>5</v>
      </c>
      <c r="R270" s="39">
        <f t="shared" si="178"/>
        <v>3</v>
      </c>
      <c r="S270" s="40">
        <f t="shared" si="128"/>
        <v>13</v>
      </c>
      <c r="T270" s="45">
        <f t="shared" si="137"/>
        <v>13</v>
      </c>
      <c r="U270" s="154">
        <f t="shared" ref="U270:W270" si="182">+U129</f>
        <v>100</v>
      </c>
      <c r="V270" s="154">
        <f t="shared" si="182"/>
        <v>100</v>
      </c>
      <c r="W270" s="154">
        <f t="shared" si="182"/>
        <v>100</v>
      </c>
      <c r="X270" s="121">
        <f t="shared" si="127"/>
        <v>313</v>
      </c>
    </row>
    <row r="271" spans="1:24" s="1" customFormat="1" ht="31.7" customHeight="1" x14ac:dyDescent="0.25">
      <c r="A271" s="1" t="s">
        <v>530</v>
      </c>
      <c r="B271" s="32" t="s">
        <v>283</v>
      </c>
      <c r="C271" s="18" t="s">
        <v>352</v>
      </c>
      <c r="D271" s="47">
        <f t="shared" si="176"/>
        <v>23.7</v>
      </c>
      <c r="E271" s="48">
        <f t="shared" si="176"/>
        <v>0</v>
      </c>
      <c r="F271" s="49">
        <f t="shared" si="176"/>
        <v>0</v>
      </c>
      <c r="G271" s="49">
        <f t="shared" si="176"/>
        <v>0</v>
      </c>
      <c r="H271" s="50">
        <f t="shared" si="176"/>
        <v>0</v>
      </c>
      <c r="I271" s="40">
        <f t="shared" si="114"/>
        <v>0</v>
      </c>
      <c r="J271" s="48">
        <f t="shared" si="177"/>
        <v>0</v>
      </c>
      <c r="K271" s="49">
        <f t="shared" si="177"/>
        <v>0</v>
      </c>
      <c r="L271" s="49">
        <f t="shared" si="177"/>
        <v>0</v>
      </c>
      <c r="M271" s="50">
        <f t="shared" si="177"/>
        <v>0</v>
      </c>
      <c r="N271" s="40">
        <f t="shared" si="115"/>
        <v>0</v>
      </c>
      <c r="O271" s="48">
        <f t="shared" si="178"/>
        <v>0</v>
      </c>
      <c r="P271" s="49">
        <f t="shared" si="178"/>
        <v>0</v>
      </c>
      <c r="Q271" s="49">
        <f t="shared" si="178"/>
        <v>0</v>
      </c>
      <c r="R271" s="39">
        <f t="shared" si="178"/>
        <v>0</v>
      </c>
      <c r="S271" s="40">
        <f t="shared" si="128"/>
        <v>0</v>
      </c>
      <c r="T271" s="45">
        <f t="shared" si="137"/>
        <v>0</v>
      </c>
      <c r="U271" s="154">
        <f t="shared" ref="U271:W271" si="183">+U130</f>
        <v>0</v>
      </c>
      <c r="V271" s="154">
        <f t="shared" si="183"/>
        <v>0</v>
      </c>
      <c r="W271" s="154">
        <f t="shared" si="183"/>
        <v>0</v>
      </c>
      <c r="X271" s="121">
        <f t="shared" si="127"/>
        <v>0</v>
      </c>
    </row>
    <row r="272" spans="1:24" s="1" customFormat="1" ht="33" customHeight="1" x14ac:dyDescent="0.25">
      <c r="A272" s="1" t="s">
        <v>531</v>
      </c>
      <c r="B272" s="32" t="s">
        <v>284</v>
      </c>
      <c r="C272" s="18" t="s">
        <v>353</v>
      </c>
      <c r="D272" s="47">
        <f t="shared" si="176"/>
        <v>0</v>
      </c>
      <c r="E272" s="48">
        <f t="shared" si="176"/>
        <v>0</v>
      </c>
      <c r="F272" s="49">
        <f t="shared" si="176"/>
        <v>0</v>
      </c>
      <c r="G272" s="49">
        <f t="shared" si="176"/>
        <v>12.7</v>
      </c>
      <c r="H272" s="50">
        <f t="shared" si="176"/>
        <v>0</v>
      </c>
      <c r="I272" s="40">
        <f t="shared" si="114"/>
        <v>12.7</v>
      </c>
      <c r="J272" s="48">
        <f t="shared" si="177"/>
        <v>0</v>
      </c>
      <c r="K272" s="49">
        <f t="shared" si="177"/>
        <v>0</v>
      </c>
      <c r="L272" s="49">
        <f t="shared" si="177"/>
        <v>0</v>
      </c>
      <c r="M272" s="50">
        <f t="shared" si="177"/>
        <v>0</v>
      </c>
      <c r="N272" s="40">
        <f t="shared" si="115"/>
        <v>0</v>
      </c>
      <c r="O272" s="48">
        <f t="shared" si="178"/>
        <v>0</v>
      </c>
      <c r="P272" s="49">
        <f t="shared" si="178"/>
        <v>0</v>
      </c>
      <c r="Q272" s="49">
        <f t="shared" si="178"/>
        <v>0</v>
      </c>
      <c r="R272" s="39">
        <f t="shared" si="178"/>
        <v>0</v>
      </c>
      <c r="S272" s="40">
        <f t="shared" si="128"/>
        <v>0</v>
      </c>
      <c r="T272" s="45">
        <f t="shared" si="137"/>
        <v>12.7</v>
      </c>
      <c r="U272" s="154">
        <f t="shared" ref="U272:W272" si="184">+U131</f>
        <v>0</v>
      </c>
      <c r="V272" s="154">
        <f t="shared" si="184"/>
        <v>0</v>
      </c>
      <c r="W272" s="154">
        <f t="shared" si="184"/>
        <v>0</v>
      </c>
      <c r="X272" s="121">
        <f t="shared" si="127"/>
        <v>12.7</v>
      </c>
    </row>
    <row r="273" spans="1:24" s="1" customFormat="1" ht="41.1" customHeight="1" x14ac:dyDescent="0.25">
      <c r="A273" s="1" t="s">
        <v>543</v>
      </c>
      <c r="B273" s="32" t="s">
        <v>285</v>
      </c>
      <c r="C273" s="18" t="s">
        <v>425</v>
      </c>
      <c r="D273" s="47">
        <f t="shared" si="176"/>
        <v>0</v>
      </c>
      <c r="E273" s="48">
        <f t="shared" si="176"/>
        <v>0</v>
      </c>
      <c r="F273" s="49">
        <f t="shared" si="176"/>
        <v>0</v>
      </c>
      <c r="G273" s="49">
        <f t="shared" si="176"/>
        <v>0</v>
      </c>
      <c r="H273" s="50">
        <f t="shared" si="176"/>
        <v>0</v>
      </c>
      <c r="I273" s="40">
        <f t="shared" si="114"/>
        <v>0</v>
      </c>
      <c r="J273" s="48">
        <f t="shared" si="177"/>
        <v>0</v>
      </c>
      <c r="K273" s="49">
        <f t="shared" si="177"/>
        <v>0</v>
      </c>
      <c r="L273" s="49">
        <f t="shared" si="177"/>
        <v>10</v>
      </c>
      <c r="M273" s="50">
        <f t="shared" si="177"/>
        <v>10</v>
      </c>
      <c r="N273" s="40">
        <f t="shared" si="115"/>
        <v>20</v>
      </c>
      <c r="O273" s="48">
        <f t="shared" si="178"/>
        <v>25</v>
      </c>
      <c r="P273" s="49">
        <f t="shared" si="178"/>
        <v>25</v>
      </c>
      <c r="Q273" s="49">
        <f t="shared" si="178"/>
        <v>25</v>
      </c>
      <c r="R273" s="39">
        <f t="shared" si="178"/>
        <v>25</v>
      </c>
      <c r="S273" s="40">
        <f t="shared" si="128"/>
        <v>100</v>
      </c>
      <c r="T273" s="45">
        <f t="shared" si="137"/>
        <v>120</v>
      </c>
      <c r="U273" s="154">
        <f t="shared" ref="U273:W273" si="185">+U132</f>
        <v>290</v>
      </c>
      <c r="V273" s="154">
        <f t="shared" si="185"/>
        <v>290</v>
      </c>
      <c r="W273" s="154">
        <f t="shared" si="185"/>
        <v>300</v>
      </c>
      <c r="X273" s="121">
        <f t="shared" si="127"/>
        <v>1000</v>
      </c>
    </row>
    <row r="274" spans="1:24" s="1" customFormat="1" ht="29.65" customHeight="1" x14ac:dyDescent="0.25">
      <c r="A274" s="1" t="s">
        <v>537</v>
      </c>
      <c r="B274" s="32" t="s">
        <v>286</v>
      </c>
      <c r="C274" s="18" t="s">
        <v>489</v>
      </c>
      <c r="D274" s="47">
        <f t="shared" si="176"/>
        <v>26.76</v>
      </c>
      <c r="E274" s="48">
        <f t="shared" si="176"/>
        <v>0</v>
      </c>
      <c r="F274" s="49">
        <f t="shared" si="176"/>
        <v>0</v>
      </c>
      <c r="G274" s="49">
        <f t="shared" si="176"/>
        <v>0</v>
      </c>
      <c r="H274" s="50">
        <f t="shared" si="176"/>
        <v>0</v>
      </c>
      <c r="I274" s="40">
        <f t="shared" si="114"/>
        <v>0</v>
      </c>
      <c r="J274" s="48">
        <f t="shared" si="177"/>
        <v>0</v>
      </c>
      <c r="K274" s="49">
        <f t="shared" si="177"/>
        <v>0</v>
      </c>
      <c r="L274" s="49">
        <f t="shared" si="177"/>
        <v>0</v>
      </c>
      <c r="M274" s="50">
        <f t="shared" si="177"/>
        <v>0</v>
      </c>
      <c r="N274" s="40">
        <f t="shared" si="115"/>
        <v>0</v>
      </c>
      <c r="O274" s="48">
        <f t="shared" si="178"/>
        <v>0</v>
      </c>
      <c r="P274" s="49">
        <f t="shared" si="178"/>
        <v>0</v>
      </c>
      <c r="Q274" s="49">
        <f t="shared" si="178"/>
        <v>0</v>
      </c>
      <c r="R274" s="39">
        <f t="shared" si="178"/>
        <v>0</v>
      </c>
      <c r="S274" s="40">
        <f t="shared" si="128"/>
        <v>0</v>
      </c>
      <c r="T274" s="45">
        <f t="shared" si="137"/>
        <v>0</v>
      </c>
      <c r="U274" s="154">
        <f t="shared" ref="U274:W274" si="186">+U133</f>
        <v>0</v>
      </c>
      <c r="V274" s="154">
        <f t="shared" si="186"/>
        <v>0</v>
      </c>
      <c r="W274" s="154">
        <f t="shared" si="186"/>
        <v>0</v>
      </c>
      <c r="X274" s="121">
        <f t="shared" si="127"/>
        <v>0</v>
      </c>
    </row>
    <row r="275" spans="1:24" s="1" customFormat="1" ht="41.1" customHeight="1" x14ac:dyDescent="0.25">
      <c r="A275" s="1" t="s">
        <v>530</v>
      </c>
      <c r="B275" s="32" t="s">
        <v>287</v>
      </c>
      <c r="C275" s="18" t="s">
        <v>380</v>
      </c>
      <c r="D275" s="47">
        <f t="shared" si="176"/>
        <v>27.2</v>
      </c>
      <c r="E275" s="48">
        <f t="shared" si="176"/>
        <v>24.824000000000002</v>
      </c>
      <c r="F275" s="49">
        <f t="shared" si="176"/>
        <v>0</v>
      </c>
      <c r="G275" s="49">
        <f t="shared" si="176"/>
        <v>0</v>
      </c>
      <c r="H275" s="50">
        <f t="shared" si="176"/>
        <v>0</v>
      </c>
      <c r="I275" s="40">
        <f t="shared" si="114"/>
        <v>24.824000000000002</v>
      </c>
      <c r="J275" s="48">
        <f t="shared" si="177"/>
        <v>0</v>
      </c>
      <c r="K275" s="49">
        <f t="shared" si="177"/>
        <v>0</v>
      </c>
      <c r="L275" s="49">
        <f t="shared" si="177"/>
        <v>0</v>
      </c>
      <c r="M275" s="50">
        <f t="shared" si="177"/>
        <v>0</v>
      </c>
      <c r="N275" s="40">
        <f t="shared" si="115"/>
        <v>0</v>
      </c>
      <c r="O275" s="48">
        <f t="shared" si="178"/>
        <v>0</v>
      </c>
      <c r="P275" s="49">
        <f t="shared" si="178"/>
        <v>0</v>
      </c>
      <c r="Q275" s="49">
        <f t="shared" si="178"/>
        <v>0</v>
      </c>
      <c r="R275" s="39">
        <f t="shared" si="178"/>
        <v>0</v>
      </c>
      <c r="S275" s="40">
        <f t="shared" si="128"/>
        <v>0</v>
      </c>
      <c r="T275" s="45">
        <f t="shared" si="137"/>
        <v>24.824000000000002</v>
      </c>
      <c r="U275" s="154">
        <f t="shared" ref="U275:W275" si="187">+U134</f>
        <v>0</v>
      </c>
      <c r="V275" s="154">
        <f t="shared" si="187"/>
        <v>0</v>
      </c>
      <c r="W275" s="154">
        <f t="shared" si="187"/>
        <v>0</v>
      </c>
      <c r="X275" s="121">
        <f t="shared" si="127"/>
        <v>24.824000000000002</v>
      </c>
    </row>
    <row r="276" spans="1:24" s="1" customFormat="1" ht="26.1" customHeight="1" x14ac:dyDescent="0.25">
      <c r="A276" s="1" t="s">
        <v>532</v>
      </c>
      <c r="B276" s="32" t="s">
        <v>288</v>
      </c>
      <c r="C276" s="18" t="s">
        <v>459</v>
      </c>
      <c r="D276" s="47">
        <f t="shared" si="176"/>
        <v>0</v>
      </c>
      <c r="E276" s="48">
        <f t="shared" si="176"/>
        <v>0</v>
      </c>
      <c r="F276" s="49">
        <f t="shared" si="176"/>
        <v>0</v>
      </c>
      <c r="G276" s="49">
        <f t="shared" si="176"/>
        <v>17.53</v>
      </c>
      <c r="H276" s="50">
        <f t="shared" si="176"/>
        <v>25</v>
      </c>
      <c r="I276" s="40">
        <f t="shared" si="114"/>
        <v>42.53</v>
      </c>
      <c r="J276" s="48">
        <f t="shared" si="177"/>
        <v>0</v>
      </c>
      <c r="K276" s="49">
        <f t="shared" si="177"/>
        <v>0</v>
      </c>
      <c r="L276" s="49">
        <f t="shared" si="177"/>
        <v>0</v>
      </c>
      <c r="M276" s="50">
        <f t="shared" si="177"/>
        <v>0</v>
      </c>
      <c r="N276" s="40">
        <f t="shared" si="115"/>
        <v>0</v>
      </c>
      <c r="O276" s="48">
        <f t="shared" si="178"/>
        <v>0</v>
      </c>
      <c r="P276" s="49">
        <f t="shared" si="178"/>
        <v>0</v>
      </c>
      <c r="Q276" s="49">
        <f t="shared" si="178"/>
        <v>0</v>
      </c>
      <c r="R276" s="39">
        <f t="shared" si="178"/>
        <v>0</v>
      </c>
      <c r="S276" s="40">
        <f t="shared" si="128"/>
        <v>0</v>
      </c>
      <c r="T276" s="45">
        <f t="shared" si="137"/>
        <v>42.53</v>
      </c>
      <c r="U276" s="154">
        <f t="shared" ref="U276:W276" si="188">+U135</f>
        <v>0</v>
      </c>
      <c r="V276" s="154">
        <f t="shared" si="188"/>
        <v>0</v>
      </c>
      <c r="W276" s="154">
        <f t="shared" si="188"/>
        <v>0</v>
      </c>
      <c r="X276" s="121">
        <f t="shared" si="127"/>
        <v>42.53</v>
      </c>
    </row>
    <row r="277" spans="1:24" s="1" customFormat="1" ht="26.1" customHeight="1" x14ac:dyDescent="0.25">
      <c r="A277" s="1" t="s">
        <v>540</v>
      </c>
      <c r="B277" s="32" t="s">
        <v>289</v>
      </c>
      <c r="C277" s="18" t="s">
        <v>335</v>
      </c>
      <c r="D277" s="47">
        <f t="shared" si="176"/>
        <v>1.02</v>
      </c>
      <c r="E277" s="48">
        <f t="shared" si="176"/>
        <v>0</v>
      </c>
      <c r="F277" s="49">
        <f t="shared" si="176"/>
        <v>0</v>
      </c>
      <c r="G277" s="49">
        <f t="shared" si="176"/>
        <v>0</v>
      </c>
      <c r="H277" s="50">
        <f t="shared" si="176"/>
        <v>0</v>
      </c>
      <c r="I277" s="40">
        <f t="shared" si="114"/>
        <v>0</v>
      </c>
      <c r="J277" s="48">
        <f t="shared" si="177"/>
        <v>0</v>
      </c>
      <c r="K277" s="49">
        <f t="shared" si="177"/>
        <v>0</v>
      </c>
      <c r="L277" s="49">
        <f t="shared" si="177"/>
        <v>0</v>
      </c>
      <c r="M277" s="50">
        <f t="shared" si="177"/>
        <v>0</v>
      </c>
      <c r="N277" s="40">
        <f>+SUM(J277:M277)</f>
        <v>0</v>
      </c>
      <c r="O277" s="48">
        <f t="shared" si="178"/>
        <v>0</v>
      </c>
      <c r="P277" s="49">
        <f t="shared" si="178"/>
        <v>0</v>
      </c>
      <c r="Q277" s="49">
        <f t="shared" si="178"/>
        <v>0</v>
      </c>
      <c r="R277" s="39">
        <f t="shared" si="178"/>
        <v>0</v>
      </c>
      <c r="S277" s="40">
        <f t="shared" si="128"/>
        <v>0</v>
      </c>
      <c r="T277" s="45">
        <f t="shared" si="137"/>
        <v>0</v>
      </c>
      <c r="U277" s="154">
        <f t="shared" ref="U277:W277" si="189">+U136</f>
        <v>0</v>
      </c>
      <c r="V277" s="154">
        <f t="shared" si="189"/>
        <v>0</v>
      </c>
      <c r="W277" s="154">
        <f t="shared" si="189"/>
        <v>0</v>
      </c>
      <c r="X277" s="121">
        <f t="shared" si="127"/>
        <v>0</v>
      </c>
    </row>
    <row r="278" spans="1:24" s="1" customFormat="1" ht="26.1" customHeight="1" x14ac:dyDescent="0.25">
      <c r="A278" s="1" t="s">
        <v>532</v>
      </c>
      <c r="B278" s="32" t="s">
        <v>290</v>
      </c>
      <c r="C278" s="18" t="s">
        <v>145</v>
      </c>
      <c r="D278" s="47">
        <f t="shared" si="176"/>
        <v>54.39</v>
      </c>
      <c r="E278" s="48">
        <f t="shared" si="176"/>
        <v>0</v>
      </c>
      <c r="F278" s="49">
        <f t="shared" si="176"/>
        <v>0</v>
      </c>
      <c r="G278" s="49">
        <f t="shared" si="176"/>
        <v>0</v>
      </c>
      <c r="H278" s="50">
        <f t="shared" si="176"/>
        <v>0</v>
      </c>
      <c r="I278" s="40">
        <f t="shared" si="114"/>
        <v>0</v>
      </c>
      <c r="J278" s="48">
        <f t="shared" si="177"/>
        <v>0</v>
      </c>
      <c r="K278" s="49">
        <f t="shared" si="177"/>
        <v>0</v>
      </c>
      <c r="L278" s="49">
        <f t="shared" si="177"/>
        <v>0</v>
      </c>
      <c r="M278" s="50">
        <f t="shared" si="177"/>
        <v>0</v>
      </c>
      <c r="N278" s="40">
        <f>+SUM(J278:M278)</f>
        <v>0</v>
      </c>
      <c r="O278" s="48">
        <f t="shared" si="178"/>
        <v>0</v>
      </c>
      <c r="P278" s="49">
        <f t="shared" si="178"/>
        <v>0</v>
      </c>
      <c r="Q278" s="49">
        <f t="shared" si="178"/>
        <v>0</v>
      </c>
      <c r="R278" s="39">
        <f t="shared" si="178"/>
        <v>0</v>
      </c>
      <c r="S278" s="40">
        <f t="shared" si="128"/>
        <v>0</v>
      </c>
      <c r="T278" s="45">
        <f t="shared" si="137"/>
        <v>0</v>
      </c>
      <c r="U278" s="154">
        <f t="shared" ref="U278:W278" si="190">+U137</f>
        <v>0</v>
      </c>
      <c r="V278" s="154">
        <f t="shared" si="190"/>
        <v>0</v>
      </c>
      <c r="W278" s="154">
        <f t="shared" si="190"/>
        <v>0</v>
      </c>
      <c r="X278" s="121">
        <f t="shared" si="127"/>
        <v>0</v>
      </c>
    </row>
    <row r="279" spans="1:24" s="1" customFormat="1" ht="26.1" customHeight="1" x14ac:dyDescent="0.25">
      <c r="A279" s="1" t="s">
        <v>532</v>
      </c>
      <c r="B279" s="32" t="s">
        <v>291</v>
      </c>
      <c r="C279" s="18" t="s">
        <v>488</v>
      </c>
      <c r="D279" s="47">
        <f t="shared" si="176"/>
        <v>33</v>
      </c>
      <c r="E279" s="48">
        <f t="shared" si="176"/>
        <v>0</v>
      </c>
      <c r="F279" s="49">
        <f t="shared" si="176"/>
        <v>0</v>
      </c>
      <c r="G279" s="49">
        <f t="shared" si="176"/>
        <v>0</v>
      </c>
      <c r="H279" s="50">
        <f t="shared" si="176"/>
        <v>0</v>
      </c>
      <c r="I279" s="40">
        <f t="shared" si="114"/>
        <v>0</v>
      </c>
      <c r="J279" s="48">
        <f t="shared" si="177"/>
        <v>0</v>
      </c>
      <c r="K279" s="49">
        <f t="shared" si="177"/>
        <v>0</v>
      </c>
      <c r="L279" s="49">
        <f t="shared" si="177"/>
        <v>0</v>
      </c>
      <c r="M279" s="50">
        <f t="shared" si="177"/>
        <v>0</v>
      </c>
      <c r="N279" s="40">
        <f t="shared" ref="N279" si="191">+SUM(J279:M279)</f>
        <v>0</v>
      </c>
      <c r="O279" s="48">
        <f t="shared" si="178"/>
        <v>0</v>
      </c>
      <c r="P279" s="49">
        <f t="shared" si="178"/>
        <v>0</v>
      </c>
      <c r="Q279" s="49">
        <f t="shared" si="178"/>
        <v>0</v>
      </c>
      <c r="R279" s="39">
        <f t="shared" si="178"/>
        <v>0</v>
      </c>
      <c r="S279" s="40">
        <f t="shared" si="128"/>
        <v>0</v>
      </c>
      <c r="T279" s="45">
        <f t="shared" si="137"/>
        <v>0</v>
      </c>
      <c r="U279" s="154">
        <f t="shared" ref="U279:W279" si="192">+U138</f>
        <v>0</v>
      </c>
      <c r="V279" s="154">
        <f t="shared" si="192"/>
        <v>0</v>
      </c>
      <c r="W279" s="154">
        <f t="shared" si="192"/>
        <v>0</v>
      </c>
      <c r="X279" s="121">
        <f t="shared" si="127"/>
        <v>0</v>
      </c>
    </row>
    <row r="280" spans="1:24" s="1" customFormat="1" ht="26.1" customHeight="1" x14ac:dyDescent="0.25">
      <c r="A280" s="1" t="s">
        <v>539</v>
      </c>
      <c r="B280" s="32" t="s">
        <v>292</v>
      </c>
      <c r="C280" s="18" t="s">
        <v>486</v>
      </c>
      <c r="D280" s="47">
        <f t="shared" si="176"/>
        <v>11.26</v>
      </c>
      <c r="E280" s="48">
        <f t="shared" si="176"/>
        <v>0</v>
      </c>
      <c r="F280" s="49">
        <f t="shared" si="176"/>
        <v>0</v>
      </c>
      <c r="G280" s="49">
        <f t="shared" si="176"/>
        <v>0</v>
      </c>
      <c r="H280" s="50">
        <f t="shared" si="176"/>
        <v>0</v>
      </c>
      <c r="I280" s="40">
        <f>+SUM(E280:H280)</f>
        <v>0</v>
      </c>
      <c r="J280" s="48">
        <f t="shared" si="177"/>
        <v>0</v>
      </c>
      <c r="K280" s="49">
        <f t="shared" si="177"/>
        <v>0</v>
      </c>
      <c r="L280" s="49">
        <f t="shared" si="177"/>
        <v>0</v>
      </c>
      <c r="M280" s="50">
        <f t="shared" si="177"/>
        <v>0</v>
      </c>
      <c r="N280" s="40">
        <f>+SUM(J280:M280)</f>
        <v>0</v>
      </c>
      <c r="O280" s="48">
        <f t="shared" si="178"/>
        <v>0</v>
      </c>
      <c r="P280" s="49">
        <f t="shared" si="178"/>
        <v>0</v>
      </c>
      <c r="Q280" s="49">
        <f t="shared" si="178"/>
        <v>0</v>
      </c>
      <c r="R280" s="39">
        <f t="shared" si="178"/>
        <v>0</v>
      </c>
      <c r="S280" s="40">
        <f t="shared" si="128"/>
        <v>0</v>
      </c>
      <c r="T280" s="45">
        <f t="shared" si="137"/>
        <v>0</v>
      </c>
      <c r="U280" s="154">
        <f t="shared" ref="U280:W280" si="193">+U139</f>
        <v>0</v>
      </c>
      <c r="V280" s="154">
        <f t="shared" si="193"/>
        <v>0</v>
      </c>
      <c r="W280" s="154">
        <f t="shared" si="193"/>
        <v>0</v>
      </c>
      <c r="X280" s="121">
        <f t="shared" si="127"/>
        <v>0</v>
      </c>
    </row>
    <row r="281" spans="1:24" s="1" customFormat="1" ht="26.1" customHeight="1" x14ac:dyDescent="0.25">
      <c r="A281" s="1" t="s">
        <v>538</v>
      </c>
      <c r="B281" s="32" t="s">
        <v>293</v>
      </c>
      <c r="C281" s="18" t="s">
        <v>446</v>
      </c>
      <c r="D281" s="47">
        <v>25.448</v>
      </c>
      <c r="E281" s="48">
        <f t="shared" si="176"/>
        <v>0</v>
      </c>
      <c r="F281" s="49">
        <f t="shared" si="176"/>
        <v>0</v>
      </c>
      <c r="G281" s="49">
        <f t="shared" si="176"/>
        <v>0</v>
      </c>
      <c r="H281" s="50">
        <f t="shared" si="176"/>
        <v>0</v>
      </c>
      <c r="I281" s="40">
        <f t="shared" ref="I281:I297" si="194">+SUM(E281:H281)</f>
        <v>0</v>
      </c>
      <c r="J281" s="48">
        <f t="shared" si="177"/>
        <v>0</v>
      </c>
      <c r="K281" s="49">
        <f t="shared" si="177"/>
        <v>0</v>
      </c>
      <c r="L281" s="49">
        <f t="shared" si="177"/>
        <v>0</v>
      </c>
      <c r="M281" s="50">
        <f t="shared" si="177"/>
        <v>0</v>
      </c>
      <c r="N281" s="40">
        <f t="shared" ref="N281:N297" si="195">+SUM(J281:M281)</f>
        <v>0</v>
      </c>
      <c r="O281" s="48">
        <f t="shared" si="178"/>
        <v>0</v>
      </c>
      <c r="P281" s="49">
        <f t="shared" si="178"/>
        <v>0</v>
      </c>
      <c r="Q281" s="49">
        <f t="shared" si="178"/>
        <v>0</v>
      </c>
      <c r="R281" s="39">
        <f t="shared" si="178"/>
        <v>0</v>
      </c>
      <c r="S281" s="40">
        <f t="shared" si="128"/>
        <v>0</v>
      </c>
      <c r="T281" s="45">
        <f t="shared" si="137"/>
        <v>0</v>
      </c>
      <c r="U281" s="154">
        <f t="shared" ref="U281:W281" si="196">+U140</f>
        <v>0</v>
      </c>
      <c r="V281" s="154">
        <f t="shared" si="196"/>
        <v>0</v>
      </c>
      <c r="W281" s="154">
        <f t="shared" si="196"/>
        <v>0</v>
      </c>
      <c r="X281" s="121">
        <f t="shared" si="127"/>
        <v>0</v>
      </c>
    </row>
    <row r="282" spans="1:24" s="1" customFormat="1" ht="54" customHeight="1" x14ac:dyDescent="0.25">
      <c r="A282" s="1" t="s">
        <v>549</v>
      </c>
      <c r="B282" s="32" t="s">
        <v>294</v>
      </c>
      <c r="C282" s="18" t="s">
        <v>501</v>
      </c>
      <c r="D282" s="47">
        <f>+D141</f>
        <v>0</v>
      </c>
      <c r="E282" s="48">
        <f t="shared" si="176"/>
        <v>0</v>
      </c>
      <c r="F282" s="49">
        <f t="shared" si="176"/>
        <v>20</v>
      </c>
      <c r="G282" s="49">
        <f t="shared" si="176"/>
        <v>30</v>
      </c>
      <c r="H282" s="50">
        <f t="shared" si="176"/>
        <v>30</v>
      </c>
      <c r="I282" s="40">
        <f t="shared" si="194"/>
        <v>80</v>
      </c>
      <c r="J282" s="48">
        <f t="shared" si="177"/>
        <v>10</v>
      </c>
      <c r="K282" s="49">
        <f t="shared" si="177"/>
        <v>20</v>
      </c>
      <c r="L282" s="49">
        <f t="shared" si="177"/>
        <v>30</v>
      </c>
      <c r="M282" s="50">
        <f t="shared" si="177"/>
        <v>30</v>
      </c>
      <c r="N282" s="40">
        <f t="shared" si="195"/>
        <v>90</v>
      </c>
      <c r="O282" s="48">
        <f t="shared" si="178"/>
        <v>0</v>
      </c>
      <c r="P282" s="49">
        <f t="shared" si="178"/>
        <v>0</v>
      </c>
      <c r="Q282" s="49">
        <f t="shared" si="178"/>
        <v>0</v>
      </c>
      <c r="R282" s="39">
        <f t="shared" si="178"/>
        <v>0</v>
      </c>
      <c r="S282" s="40">
        <f t="shared" si="128"/>
        <v>0</v>
      </c>
      <c r="T282" s="45">
        <f t="shared" si="137"/>
        <v>170</v>
      </c>
      <c r="U282" s="154">
        <f t="shared" ref="U282:W282" si="197">+U141</f>
        <v>0</v>
      </c>
      <c r="V282" s="154">
        <f t="shared" si="197"/>
        <v>0</v>
      </c>
      <c r="W282" s="154">
        <f t="shared" si="197"/>
        <v>0</v>
      </c>
      <c r="X282" s="121">
        <f t="shared" si="127"/>
        <v>170</v>
      </c>
    </row>
    <row r="283" spans="1:24" s="1" customFormat="1" ht="26.1" customHeight="1" x14ac:dyDescent="0.25">
      <c r="A283" s="1" t="s">
        <v>541</v>
      </c>
      <c r="B283" s="32" t="s">
        <v>295</v>
      </c>
      <c r="C283" s="18" t="s">
        <v>461</v>
      </c>
      <c r="D283" s="47">
        <f>+D142</f>
        <v>0</v>
      </c>
      <c r="E283" s="48">
        <f t="shared" ref="E283:H283" si="198">+E142</f>
        <v>0</v>
      </c>
      <c r="F283" s="49">
        <f t="shared" si="198"/>
        <v>0</v>
      </c>
      <c r="G283" s="49">
        <f t="shared" si="198"/>
        <v>0</v>
      </c>
      <c r="H283" s="50">
        <f t="shared" si="198"/>
        <v>0</v>
      </c>
      <c r="I283" s="40">
        <f t="shared" si="194"/>
        <v>0</v>
      </c>
      <c r="J283" s="48">
        <f t="shared" ref="J283:M283" si="199">+J142</f>
        <v>5</v>
      </c>
      <c r="K283" s="49">
        <f t="shared" si="199"/>
        <v>5</v>
      </c>
      <c r="L283" s="49">
        <f t="shared" si="199"/>
        <v>5</v>
      </c>
      <c r="M283" s="50">
        <f t="shared" si="199"/>
        <v>5</v>
      </c>
      <c r="N283" s="40">
        <f t="shared" si="195"/>
        <v>20</v>
      </c>
      <c r="O283" s="48">
        <f t="shared" ref="O283:R283" si="200">+O142</f>
        <v>15</v>
      </c>
      <c r="P283" s="49">
        <f t="shared" si="200"/>
        <v>15</v>
      </c>
      <c r="Q283" s="49">
        <f t="shared" si="200"/>
        <v>15</v>
      </c>
      <c r="R283" s="39">
        <f t="shared" si="200"/>
        <v>15</v>
      </c>
      <c r="S283" s="40">
        <f t="shared" si="128"/>
        <v>60</v>
      </c>
      <c r="T283" s="45">
        <f t="shared" si="137"/>
        <v>80</v>
      </c>
      <c r="U283" s="154">
        <f t="shared" ref="U283:W283" si="201">+U142</f>
        <v>0</v>
      </c>
      <c r="V283" s="154">
        <f t="shared" si="201"/>
        <v>0</v>
      </c>
      <c r="W283" s="154">
        <f t="shared" si="201"/>
        <v>0</v>
      </c>
      <c r="X283" s="121">
        <f t="shared" si="127"/>
        <v>80</v>
      </c>
    </row>
    <row r="284" spans="1:24" s="1" customFormat="1" ht="26.1" customHeight="1" x14ac:dyDescent="0.25">
      <c r="A284" s="1" t="s">
        <v>550</v>
      </c>
      <c r="B284" s="32" t="s">
        <v>296</v>
      </c>
      <c r="C284" s="18" t="s">
        <v>498</v>
      </c>
      <c r="D284" s="47">
        <f>+D80+D143</f>
        <v>0</v>
      </c>
      <c r="E284" s="48">
        <f>+E80+E143</f>
        <v>0</v>
      </c>
      <c r="F284" s="49">
        <f>+F80+F143</f>
        <v>0</v>
      </c>
      <c r="G284" s="49">
        <f>+G80+G143</f>
        <v>0</v>
      </c>
      <c r="H284" s="50">
        <f>+H80+H143</f>
        <v>10</v>
      </c>
      <c r="I284" s="40">
        <f t="shared" si="194"/>
        <v>10</v>
      </c>
      <c r="J284" s="48">
        <f>+J80+J143</f>
        <v>10</v>
      </c>
      <c r="K284" s="49">
        <f>+K80+K143</f>
        <v>10</v>
      </c>
      <c r="L284" s="49">
        <f>+L80+L143</f>
        <v>10</v>
      </c>
      <c r="M284" s="50">
        <f>+M80+M143</f>
        <v>10</v>
      </c>
      <c r="N284" s="40">
        <f t="shared" si="195"/>
        <v>40</v>
      </c>
      <c r="O284" s="48">
        <f>+O80+O143</f>
        <v>0</v>
      </c>
      <c r="P284" s="49">
        <f>+P80+P143</f>
        <v>0</v>
      </c>
      <c r="Q284" s="49">
        <f>+Q80+Q143</f>
        <v>0</v>
      </c>
      <c r="R284" s="39">
        <f>+R80+R143</f>
        <v>0</v>
      </c>
      <c r="S284" s="40">
        <f t="shared" si="128"/>
        <v>0</v>
      </c>
      <c r="T284" s="45">
        <f t="shared" si="137"/>
        <v>50</v>
      </c>
      <c r="U284" s="154">
        <f t="shared" ref="U284:W284" si="202">+U80+U143</f>
        <v>25</v>
      </c>
      <c r="V284" s="154">
        <f t="shared" si="202"/>
        <v>25</v>
      </c>
      <c r="W284" s="154">
        <f t="shared" si="202"/>
        <v>25</v>
      </c>
      <c r="X284" s="121">
        <f t="shared" si="127"/>
        <v>125</v>
      </c>
    </row>
    <row r="285" spans="1:24" s="1" customFormat="1" ht="26.1" customHeight="1" x14ac:dyDescent="0.25">
      <c r="A285" s="1" t="s">
        <v>550</v>
      </c>
      <c r="B285" s="32" t="s">
        <v>297</v>
      </c>
      <c r="C285" s="18" t="s">
        <v>499</v>
      </c>
      <c r="D285" s="47">
        <f>+D81</f>
        <v>0</v>
      </c>
      <c r="E285" s="48">
        <f>+E81</f>
        <v>0</v>
      </c>
      <c r="F285" s="49">
        <f>+F81</f>
        <v>0</v>
      </c>
      <c r="G285" s="49">
        <f>+G81</f>
        <v>0</v>
      </c>
      <c r="H285" s="50">
        <f>+H81</f>
        <v>5</v>
      </c>
      <c r="I285" s="40">
        <f t="shared" si="194"/>
        <v>5</v>
      </c>
      <c r="J285" s="48">
        <f>+J81</f>
        <v>10</v>
      </c>
      <c r="K285" s="49">
        <f>+K81</f>
        <v>0</v>
      </c>
      <c r="L285" s="49">
        <f>+L81</f>
        <v>0</v>
      </c>
      <c r="M285" s="50">
        <f>+M81</f>
        <v>0</v>
      </c>
      <c r="N285" s="40">
        <f t="shared" si="195"/>
        <v>10</v>
      </c>
      <c r="O285" s="48">
        <f>+O81</f>
        <v>0</v>
      </c>
      <c r="P285" s="49">
        <f>+P81</f>
        <v>0</v>
      </c>
      <c r="Q285" s="49">
        <f>+Q81</f>
        <v>0</v>
      </c>
      <c r="R285" s="39">
        <f>+R81</f>
        <v>0</v>
      </c>
      <c r="S285" s="40">
        <f t="shared" si="128"/>
        <v>0</v>
      </c>
      <c r="T285" s="45">
        <f t="shared" si="137"/>
        <v>15</v>
      </c>
      <c r="U285" s="154">
        <f t="shared" ref="U285:W285" si="203">+U81</f>
        <v>0</v>
      </c>
      <c r="V285" s="154">
        <f t="shared" si="203"/>
        <v>0</v>
      </c>
      <c r="W285" s="154">
        <f t="shared" si="203"/>
        <v>0</v>
      </c>
      <c r="X285" s="121">
        <f t="shared" si="127"/>
        <v>15</v>
      </c>
    </row>
    <row r="286" spans="1:24" s="1" customFormat="1" ht="39.950000000000003" customHeight="1" x14ac:dyDescent="0.25">
      <c r="A286" s="1" t="s">
        <v>539</v>
      </c>
      <c r="B286" s="32" t="s">
        <v>298</v>
      </c>
      <c r="C286" s="22" t="s">
        <v>462</v>
      </c>
      <c r="D286" s="47">
        <f t="shared" ref="D286:H294" si="204">+D146</f>
        <v>0</v>
      </c>
      <c r="E286" s="48">
        <f t="shared" si="204"/>
        <v>0</v>
      </c>
      <c r="F286" s="49">
        <f t="shared" si="204"/>
        <v>0</v>
      </c>
      <c r="G286" s="49">
        <f t="shared" si="204"/>
        <v>0</v>
      </c>
      <c r="H286" s="50">
        <f t="shared" si="204"/>
        <v>0</v>
      </c>
      <c r="I286" s="40">
        <f t="shared" si="194"/>
        <v>0</v>
      </c>
      <c r="J286" s="48">
        <f t="shared" ref="J286:M294" si="205">+J146</f>
        <v>25</v>
      </c>
      <c r="K286" s="49">
        <f t="shared" si="205"/>
        <v>25</v>
      </c>
      <c r="L286" s="49">
        <f t="shared" si="205"/>
        <v>25</v>
      </c>
      <c r="M286" s="50">
        <f t="shared" si="205"/>
        <v>25</v>
      </c>
      <c r="N286" s="40">
        <f t="shared" si="195"/>
        <v>100</v>
      </c>
      <c r="O286" s="48">
        <f t="shared" ref="O286:R294" si="206">+O146</f>
        <v>25</v>
      </c>
      <c r="P286" s="49">
        <f t="shared" si="206"/>
        <v>25</v>
      </c>
      <c r="Q286" s="49">
        <f t="shared" si="206"/>
        <v>55</v>
      </c>
      <c r="R286" s="39">
        <f t="shared" si="206"/>
        <v>55</v>
      </c>
      <c r="S286" s="40">
        <f t="shared" si="128"/>
        <v>160</v>
      </c>
      <c r="T286" s="45">
        <f t="shared" si="137"/>
        <v>260</v>
      </c>
      <c r="U286" s="154">
        <f t="shared" ref="U286:W286" si="207">+U146</f>
        <v>0</v>
      </c>
      <c r="V286" s="154">
        <f t="shared" si="207"/>
        <v>0</v>
      </c>
      <c r="W286" s="154">
        <f t="shared" si="207"/>
        <v>0</v>
      </c>
      <c r="X286" s="121">
        <f t="shared" si="127"/>
        <v>260</v>
      </c>
    </row>
    <row r="287" spans="1:24" s="1" customFormat="1" ht="38.25" customHeight="1" x14ac:dyDescent="0.25">
      <c r="A287" s="1" t="s">
        <v>539</v>
      </c>
      <c r="B287" s="32" t="s">
        <v>519</v>
      </c>
      <c r="C287" s="22" t="s">
        <v>449</v>
      </c>
      <c r="D287" s="47">
        <f t="shared" si="204"/>
        <v>4.9000000000000004</v>
      </c>
      <c r="E287" s="48">
        <f t="shared" si="204"/>
        <v>0</v>
      </c>
      <c r="F287" s="49">
        <f t="shared" si="204"/>
        <v>0</v>
      </c>
      <c r="G287" s="49">
        <f t="shared" si="204"/>
        <v>0</v>
      </c>
      <c r="H287" s="50">
        <f t="shared" si="204"/>
        <v>0</v>
      </c>
      <c r="I287" s="40">
        <f t="shared" si="194"/>
        <v>0</v>
      </c>
      <c r="J287" s="48">
        <f t="shared" si="205"/>
        <v>0</v>
      </c>
      <c r="K287" s="49">
        <f t="shared" si="205"/>
        <v>0</v>
      </c>
      <c r="L287" s="49">
        <f t="shared" si="205"/>
        <v>0</v>
      </c>
      <c r="M287" s="50">
        <f t="shared" si="205"/>
        <v>0</v>
      </c>
      <c r="N287" s="40">
        <f t="shared" si="195"/>
        <v>0</v>
      </c>
      <c r="O287" s="48">
        <f t="shared" si="206"/>
        <v>0</v>
      </c>
      <c r="P287" s="49">
        <f t="shared" si="206"/>
        <v>0</v>
      </c>
      <c r="Q287" s="49">
        <f t="shared" si="206"/>
        <v>0</v>
      </c>
      <c r="R287" s="39">
        <f t="shared" si="206"/>
        <v>0</v>
      </c>
      <c r="S287" s="40">
        <f t="shared" si="128"/>
        <v>0</v>
      </c>
      <c r="T287" s="45">
        <f t="shared" si="137"/>
        <v>0</v>
      </c>
      <c r="U287" s="154">
        <f t="shared" ref="U287:W287" si="208">+U147</f>
        <v>0</v>
      </c>
      <c r="V287" s="154">
        <f t="shared" si="208"/>
        <v>0</v>
      </c>
      <c r="W287" s="154">
        <f t="shared" si="208"/>
        <v>0</v>
      </c>
      <c r="X287" s="121">
        <f t="shared" si="127"/>
        <v>0</v>
      </c>
    </row>
    <row r="288" spans="1:24" s="1" customFormat="1" ht="40.700000000000003" customHeight="1" x14ac:dyDescent="0.25">
      <c r="A288" s="1" t="s">
        <v>541</v>
      </c>
      <c r="B288" s="32" t="s">
        <v>299</v>
      </c>
      <c r="C288" s="22" t="s">
        <v>512</v>
      </c>
      <c r="D288" s="47">
        <f t="shared" si="204"/>
        <v>0</v>
      </c>
      <c r="E288" s="48">
        <f t="shared" si="204"/>
        <v>0</v>
      </c>
      <c r="F288" s="49">
        <f t="shared" si="204"/>
        <v>0</v>
      </c>
      <c r="G288" s="49">
        <f t="shared" si="204"/>
        <v>9.6</v>
      </c>
      <c r="H288" s="50">
        <f t="shared" si="204"/>
        <v>0</v>
      </c>
      <c r="I288" s="40">
        <f t="shared" si="194"/>
        <v>9.6</v>
      </c>
      <c r="J288" s="48">
        <f t="shared" si="205"/>
        <v>30</v>
      </c>
      <c r="K288" s="49">
        <f t="shared" si="205"/>
        <v>50</v>
      </c>
      <c r="L288" s="49">
        <f t="shared" si="205"/>
        <v>100</v>
      </c>
      <c r="M288" s="50">
        <f t="shared" si="205"/>
        <v>42</v>
      </c>
      <c r="N288" s="40">
        <f t="shared" si="195"/>
        <v>222</v>
      </c>
      <c r="O288" s="48">
        <f t="shared" si="206"/>
        <v>0</v>
      </c>
      <c r="P288" s="49">
        <f t="shared" si="206"/>
        <v>0</v>
      </c>
      <c r="Q288" s="49">
        <f t="shared" si="206"/>
        <v>0</v>
      </c>
      <c r="R288" s="39">
        <f t="shared" si="206"/>
        <v>0</v>
      </c>
      <c r="S288" s="40">
        <f t="shared" si="128"/>
        <v>0</v>
      </c>
      <c r="T288" s="45">
        <f t="shared" si="137"/>
        <v>231.6</v>
      </c>
      <c r="U288" s="154">
        <f t="shared" ref="U288:W288" si="209">+U148</f>
        <v>0</v>
      </c>
      <c r="V288" s="154">
        <f t="shared" si="209"/>
        <v>0</v>
      </c>
      <c r="W288" s="154">
        <f t="shared" si="209"/>
        <v>0</v>
      </c>
      <c r="X288" s="121">
        <f t="shared" si="127"/>
        <v>231.6</v>
      </c>
    </row>
    <row r="289" spans="1:26" s="1" customFormat="1" ht="54.75" customHeight="1" x14ac:dyDescent="0.25">
      <c r="A289" s="1" t="s">
        <v>541</v>
      </c>
      <c r="B289" s="32" t="s">
        <v>300</v>
      </c>
      <c r="C289" s="22" t="s">
        <v>513</v>
      </c>
      <c r="D289" s="47">
        <f t="shared" si="204"/>
        <v>22.64</v>
      </c>
      <c r="E289" s="48">
        <f t="shared" si="204"/>
        <v>0</v>
      </c>
      <c r="F289" s="49">
        <f t="shared" si="204"/>
        <v>0</v>
      </c>
      <c r="G289" s="49">
        <f t="shared" si="204"/>
        <v>0</v>
      </c>
      <c r="H289" s="50">
        <f t="shared" si="204"/>
        <v>0</v>
      </c>
      <c r="I289" s="40">
        <f t="shared" si="194"/>
        <v>0</v>
      </c>
      <c r="J289" s="48">
        <f t="shared" si="205"/>
        <v>0</v>
      </c>
      <c r="K289" s="49">
        <f t="shared" si="205"/>
        <v>0</v>
      </c>
      <c r="L289" s="49">
        <f t="shared" si="205"/>
        <v>0</v>
      </c>
      <c r="M289" s="50">
        <f t="shared" si="205"/>
        <v>0</v>
      </c>
      <c r="N289" s="40">
        <f t="shared" si="195"/>
        <v>0</v>
      </c>
      <c r="O289" s="48">
        <f t="shared" si="206"/>
        <v>0</v>
      </c>
      <c r="P289" s="49">
        <f t="shared" si="206"/>
        <v>0</v>
      </c>
      <c r="Q289" s="49">
        <f t="shared" si="206"/>
        <v>0</v>
      </c>
      <c r="R289" s="39">
        <f t="shared" si="206"/>
        <v>0</v>
      </c>
      <c r="S289" s="40">
        <f t="shared" si="128"/>
        <v>0</v>
      </c>
      <c r="T289" s="45">
        <f t="shared" si="137"/>
        <v>0</v>
      </c>
      <c r="U289" s="154">
        <f t="shared" ref="U289:W289" si="210">+U149</f>
        <v>0</v>
      </c>
      <c r="V289" s="154">
        <f t="shared" si="210"/>
        <v>0</v>
      </c>
      <c r="W289" s="154">
        <f t="shared" si="210"/>
        <v>0</v>
      </c>
      <c r="X289" s="121">
        <f t="shared" si="127"/>
        <v>0</v>
      </c>
    </row>
    <row r="290" spans="1:26" s="1" customFormat="1" ht="38.25" customHeight="1" x14ac:dyDescent="0.25">
      <c r="A290" s="1" t="s">
        <v>550</v>
      </c>
      <c r="B290" s="32" t="s">
        <v>301</v>
      </c>
      <c r="C290" s="22" t="s">
        <v>521</v>
      </c>
      <c r="D290" s="47">
        <f t="shared" si="204"/>
        <v>0</v>
      </c>
      <c r="E290" s="48">
        <f t="shared" si="204"/>
        <v>0</v>
      </c>
      <c r="F290" s="49">
        <f t="shared" si="204"/>
        <v>0</v>
      </c>
      <c r="G290" s="49">
        <f t="shared" si="204"/>
        <v>0</v>
      </c>
      <c r="H290" s="50">
        <f t="shared" si="204"/>
        <v>0</v>
      </c>
      <c r="I290" s="40">
        <f t="shared" si="194"/>
        <v>0</v>
      </c>
      <c r="J290" s="48">
        <f t="shared" si="205"/>
        <v>5</v>
      </c>
      <c r="K290" s="49">
        <f t="shared" si="205"/>
        <v>5</v>
      </c>
      <c r="L290" s="49">
        <f t="shared" si="205"/>
        <v>5</v>
      </c>
      <c r="M290" s="50">
        <f t="shared" si="205"/>
        <v>5</v>
      </c>
      <c r="N290" s="40">
        <f t="shared" si="195"/>
        <v>20</v>
      </c>
      <c r="O290" s="48">
        <f t="shared" si="206"/>
        <v>5</v>
      </c>
      <c r="P290" s="49">
        <f t="shared" si="206"/>
        <v>5</v>
      </c>
      <c r="Q290" s="49">
        <f t="shared" si="206"/>
        <v>5</v>
      </c>
      <c r="R290" s="39">
        <f t="shared" si="206"/>
        <v>5</v>
      </c>
      <c r="S290" s="40">
        <f t="shared" si="128"/>
        <v>20</v>
      </c>
      <c r="T290" s="45">
        <f t="shared" si="137"/>
        <v>40</v>
      </c>
      <c r="U290" s="154">
        <f t="shared" ref="U290:W290" si="211">+U150</f>
        <v>10</v>
      </c>
      <c r="V290" s="154">
        <f t="shared" si="211"/>
        <v>10</v>
      </c>
      <c r="W290" s="154">
        <f t="shared" si="211"/>
        <v>10</v>
      </c>
      <c r="X290" s="121">
        <f t="shared" si="127"/>
        <v>70</v>
      </c>
    </row>
    <row r="291" spans="1:26" s="1" customFormat="1" ht="39" customHeight="1" x14ac:dyDescent="0.25">
      <c r="A291" s="1" t="s">
        <v>538</v>
      </c>
      <c r="B291" s="32" t="s">
        <v>302</v>
      </c>
      <c r="C291" s="18" t="s">
        <v>514</v>
      </c>
      <c r="D291" s="47">
        <f t="shared" si="204"/>
        <v>0</v>
      </c>
      <c r="E291" s="48">
        <f t="shared" si="204"/>
        <v>0</v>
      </c>
      <c r="F291" s="49">
        <f t="shared" si="204"/>
        <v>0</v>
      </c>
      <c r="G291" s="49">
        <f t="shared" si="204"/>
        <v>0</v>
      </c>
      <c r="H291" s="50">
        <f t="shared" si="204"/>
        <v>145</v>
      </c>
      <c r="I291" s="40">
        <f t="shared" si="194"/>
        <v>145</v>
      </c>
      <c r="J291" s="48">
        <f t="shared" si="205"/>
        <v>30</v>
      </c>
      <c r="K291" s="49">
        <f t="shared" si="205"/>
        <v>30</v>
      </c>
      <c r="L291" s="49">
        <f t="shared" si="205"/>
        <v>30</v>
      </c>
      <c r="M291" s="50">
        <f t="shared" si="205"/>
        <v>30</v>
      </c>
      <c r="N291" s="40">
        <f t="shared" si="195"/>
        <v>120</v>
      </c>
      <c r="O291" s="48">
        <f t="shared" si="206"/>
        <v>0</v>
      </c>
      <c r="P291" s="49">
        <f t="shared" si="206"/>
        <v>0</v>
      </c>
      <c r="Q291" s="49">
        <f t="shared" si="206"/>
        <v>0</v>
      </c>
      <c r="R291" s="39">
        <f t="shared" si="206"/>
        <v>0</v>
      </c>
      <c r="S291" s="40">
        <f t="shared" si="128"/>
        <v>0</v>
      </c>
      <c r="T291" s="45">
        <f t="shared" si="137"/>
        <v>265</v>
      </c>
      <c r="U291" s="154">
        <f t="shared" ref="U291:W291" si="212">+U151</f>
        <v>0</v>
      </c>
      <c r="V291" s="154">
        <f t="shared" si="212"/>
        <v>0</v>
      </c>
      <c r="W291" s="154">
        <f t="shared" si="212"/>
        <v>0</v>
      </c>
      <c r="X291" s="121">
        <f t="shared" si="127"/>
        <v>265</v>
      </c>
    </row>
    <row r="292" spans="1:26" s="1" customFormat="1" ht="26.1" customHeight="1" x14ac:dyDescent="0.25">
      <c r="A292" s="1" t="s">
        <v>538</v>
      </c>
      <c r="B292" s="32" t="s">
        <v>312</v>
      </c>
      <c r="C292" s="18" t="s">
        <v>310</v>
      </c>
      <c r="D292" s="47">
        <f t="shared" si="204"/>
        <v>0</v>
      </c>
      <c r="E292" s="48">
        <f t="shared" si="204"/>
        <v>0</v>
      </c>
      <c r="F292" s="49">
        <f t="shared" si="204"/>
        <v>0</v>
      </c>
      <c r="G292" s="49">
        <f t="shared" si="204"/>
        <v>0</v>
      </c>
      <c r="H292" s="50">
        <f t="shared" si="204"/>
        <v>9.8000000000000007</v>
      </c>
      <c r="I292" s="40">
        <f t="shared" si="194"/>
        <v>9.8000000000000007</v>
      </c>
      <c r="J292" s="48">
        <f t="shared" si="205"/>
        <v>0</v>
      </c>
      <c r="K292" s="49">
        <f t="shared" si="205"/>
        <v>0</v>
      </c>
      <c r="L292" s="49">
        <f t="shared" si="205"/>
        <v>0</v>
      </c>
      <c r="M292" s="50">
        <f t="shared" si="205"/>
        <v>0</v>
      </c>
      <c r="N292" s="40">
        <f t="shared" si="195"/>
        <v>0</v>
      </c>
      <c r="O292" s="48">
        <f t="shared" si="206"/>
        <v>0</v>
      </c>
      <c r="P292" s="49">
        <f t="shared" si="206"/>
        <v>0</v>
      </c>
      <c r="Q292" s="49">
        <f t="shared" si="206"/>
        <v>0</v>
      </c>
      <c r="R292" s="39">
        <f t="shared" si="206"/>
        <v>0</v>
      </c>
      <c r="S292" s="40">
        <f t="shared" si="128"/>
        <v>0</v>
      </c>
      <c r="T292" s="45">
        <f t="shared" si="137"/>
        <v>9.8000000000000007</v>
      </c>
      <c r="U292" s="154">
        <f t="shared" ref="U292:W292" si="213">+U152</f>
        <v>0</v>
      </c>
      <c r="V292" s="154">
        <f t="shared" si="213"/>
        <v>0</v>
      </c>
      <c r="W292" s="154">
        <f t="shared" si="213"/>
        <v>0</v>
      </c>
      <c r="X292" s="121">
        <f t="shared" si="127"/>
        <v>9.8000000000000007</v>
      </c>
    </row>
    <row r="293" spans="1:26" s="1" customFormat="1" ht="39.75" customHeight="1" x14ac:dyDescent="0.25">
      <c r="A293" s="1" t="s">
        <v>540</v>
      </c>
      <c r="B293" s="32" t="s">
        <v>520</v>
      </c>
      <c r="C293" s="20" t="s">
        <v>516</v>
      </c>
      <c r="D293" s="47">
        <f t="shared" si="204"/>
        <v>0</v>
      </c>
      <c r="E293" s="48">
        <f t="shared" si="204"/>
        <v>10</v>
      </c>
      <c r="F293" s="49">
        <f t="shared" si="204"/>
        <v>10</v>
      </c>
      <c r="G293" s="49">
        <f t="shared" si="204"/>
        <v>45.35</v>
      </c>
      <c r="H293" s="50">
        <f t="shared" si="204"/>
        <v>20</v>
      </c>
      <c r="I293" s="40">
        <f t="shared" si="194"/>
        <v>85.35</v>
      </c>
      <c r="J293" s="48">
        <f t="shared" si="205"/>
        <v>4.6500000000000004</v>
      </c>
      <c r="K293" s="49">
        <f t="shared" si="205"/>
        <v>0</v>
      </c>
      <c r="L293" s="49">
        <f t="shared" si="205"/>
        <v>0</v>
      </c>
      <c r="M293" s="50">
        <f t="shared" si="205"/>
        <v>0</v>
      </c>
      <c r="N293" s="40">
        <f t="shared" si="195"/>
        <v>4.6500000000000004</v>
      </c>
      <c r="O293" s="48">
        <f t="shared" si="206"/>
        <v>0</v>
      </c>
      <c r="P293" s="49">
        <f t="shared" si="206"/>
        <v>0</v>
      </c>
      <c r="Q293" s="49">
        <f t="shared" si="206"/>
        <v>0</v>
      </c>
      <c r="R293" s="39">
        <f t="shared" si="206"/>
        <v>0</v>
      </c>
      <c r="S293" s="40">
        <f t="shared" si="128"/>
        <v>0</v>
      </c>
      <c r="T293" s="45">
        <f t="shared" si="137"/>
        <v>90</v>
      </c>
      <c r="U293" s="154">
        <f t="shared" ref="U293:W293" si="214">+U153</f>
        <v>0</v>
      </c>
      <c r="V293" s="154">
        <f t="shared" si="214"/>
        <v>0</v>
      </c>
      <c r="W293" s="154">
        <f t="shared" si="214"/>
        <v>0</v>
      </c>
      <c r="X293" s="121">
        <f t="shared" si="127"/>
        <v>90</v>
      </c>
    </row>
    <row r="294" spans="1:26" s="24" customFormat="1" ht="33" customHeight="1" x14ac:dyDescent="0.25">
      <c r="A294" s="24" t="s">
        <v>544</v>
      </c>
      <c r="B294" s="32" t="s">
        <v>315</v>
      </c>
      <c r="C294" s="29" t="s">
        <v>522</v>
      </c>
      <c r="D294" s="47">
        <f t="shared" si="204"/>
        <v>0</v>
      </c>
      <c r="E294" s="48">
        <f t="shared" si="204"/>
        <v>0</v>
      </c>
      <c r="F294" s="49">
        <f t="shared" si="204"/>
        <v>0</v>
      </c>
      <c r="G294" s="49">
        <f t="shared" si="204"/>
        <v>0</v>
      </c>
      <c r="H294" s="50">
        <f t="shared" si="204"/>
        <v>12.52</v>
      </c>
      <c r="I294" s="40">
        <f t="shared" si="194"/>
        <v>12.52</v>
      </c>
      <c r="J294" s="48">
        <f t="shared" si="205"/>
        <v>0</v>
      </c>
      <c r="K294" s="49">
        <f t="shared" si="205"/>
        <v>0</v>
      </c>
      <c r="L294" s="49">
        <f t="shared" si="205"/>
        <v>0</v>
      </c>
      <c r="M294" s="50">
        <f t="shared" si="205"/>
        <v>0</v>
      </c>
      <c r="N294" s="40">
        <f t="shared" si="195"/>
        <v>0</v>
      </c>
      <c r="O294" s="48">
        <f t="shared" si="206"/>
        <v>0</v>
      </c>
      <c r="P294" s="49">
        <f t="shared" si="206"/>
        <v>0</v>
      </c>
      <c r="Q294" s="49">
        <f t="shared" si="206"/>
        <v>0</v>
      </c>
      <c r="R294" s="39">
        <f t="shared" si="206"/>
        <v>0</v>
      </c>
      <c r="S294" s="40">
        <f>+SUM(O294:R294)</f>
        <v>0</v>
      </c>
      <c r="T294" s="45">
        <f t="shared" si="137"/>
        <v>12.52</v>
      </c>
      <c r="U294" s="154">
        <f t="shared" ref="U294:W294" si="215">+U154</f>
        <v>0</v>
      </c>
      <c r="V294" s="154">
        <f t="shared" si="215"/>
        <v>0</v>
      </c>
      <c r="W294" s="154">
        <f t="shared" si="215"/>
        <v>0</v>
      </c>
      <c r="X294" s="121">
        <f t="shared" si="127"/>
        <v>12.52</v>
      </c>
    </row>
    <row r="295" spans="1:26" s="1" customFormat="1" ht="52.35" customHeight="1" x14ac:dyDescent="0.25">
      <c r="A295" s="1" t="s">
        <v>550</v>
      </c>
      <c r="B295" s="32" t="s">
        <v>414</v>
      </c>
      <c r="C295" s="22" t="s">
        <v>428</v>
      </c>
      <c r="D295" s="47">
        <f>+D157</f>
        <v>0</v>
      </c>
      <c r="E295" s="48">
        <f>+E157</f>
        <v>0</v>
      </c>
      <c r="F295" s="49">
        <f>+F157</f>
        <v>0</v>
      </c>
      <c r="G295" s="49">
        <f>+G157</f>
        <v>0</v>
      </c>
      <c r="H295" s="50">
        <f>+H157</f>
        <v>0</v>
      </c>
      <c r="I295" s="40">
        <f t="shared" si="194"/>
        <v>0</v>
      </c>
      <c r="J295" s="48">
        <f>+J157</f>
        <v>10</v>
      </c>
      <c r="K295" s="49">
        <f>+K157</f>
        <v>10</v>
      </c>
      <c r="L295" s="49">
        <f>+L157</f>
        <v>20</v>
      </c>
      <c r="M295" s="50">
        <f>+M157</f>
        <v>10</v>
      </c>
      <c r="N295" s="40">
        <f t="shared" si="195"/>
        <v>50</v>
      </c>
      <c r="O295" s="48">
        <f>+O157</f>
        <v>25</v>
      </c>
      <c r="P295" s="49">
        <f>+P157</f>
        <v>25</v>
      </c>
      <c r="Q295" s="49">
        <f>+Q157</f>
        <v>50</v>
      </c>
      <c r="R295" s="39">
        <f>+R157</f>
        <v>50</v>
      </c>
      <c r="S295" s="40">
        <f t="shared" si="128"/>
        <v>150</v>
      </c>
      <c r="T295" s="45">
        <f t="shared" si="137"/>
        <v>200</v>
      </c>
      <c r="U295" s="154">
        <f t="shared" ref="U295:W295" si="216">+U157</f>
        <v>100</v>
      </c>
      <c r="V295" s="154">
        <f t="shared" si="216"/>
        <v>100</v>
      </c>
      <c r="W295" s="154">
        <f t="shared" si="216"/>
        <v>100</v>
      </c>
      <c r="X295" s="121">
        <f t="shared" ref="X295:X297" si="217">+T295+U295+V295+W295</f>
        <v>500</v>
      </c>
    </row>
    <row r="296" spans="1:26" s="1" customFormat="1" ht="76.7" customHeight="1" x14ac:dyDescent="0.25">
      <c r="A296" s="1" t="s">
        <v>550</v>
      </c>
      <c r="B296" s="32" t="s">
        <v>420</v>
      </c>
      <c r="C296" s="22" t="s">
        <v>167</v>
      </c>
      <c r="D296" s="47">
        <f>+D158</f>
        <v>0</v>
      </c>
      <c r="E296" s="48">
        <f t="shared" ref="E296:H296" si="218">+E158</f>
        <v>0</v>
      </c>
      <c r="F296" s="49">
        <f t="shared" si="218"/>
        <v>0</v>
      </c>
      <c r="G296" s="49">
        <f t="shared" si="218"/>
        <v>0</v>
      </c>
      <c r="H296" s="50">
        <f t="shared" si="218"/>
        <v>0</v>
      </c>
      <c r="I296" s="40">
        <f t="shared" si="194"/>
        <v>0</v>
      </c>
      <c r="J296" s="48">
        <f t="shared" ref="J296:M296" si="219">+J158</f>
        <v>0</v>
      </c>
      <c r="K296" s="49">
        <f t="shared" si="219"/>
        <v>0</v>
      </c>
      <c r="L296" s="49">
        <f t="shared" si="219"/>
        <v>0</v>
      </c>
      <c r="M296" s="50">
        <f t="shared" si="219"/>
        <v>0</v>
      </c>
      <c r="N296" s="40">
        <f t="shared" si="195"/>
        <v>0</v>
      </c>
      <c r="O296" s="48">
        <f t="shared" ref="O296:R296" si="220">+O158</f>
        <v>50</v>
      </c>
      <c r="P296" s="49">
        <f t="shared" si="220"/>
        <v>50</v>
      </c>
      <c r="Q296" s="49">
        <f t="shared" si="220"/>
        <v>50</v>
      </c>
      <c r="R296" s="39">
        <f t="shared" si="220"/>
        <v>50</v>
      </c>
      <c r="S296" s="40">
        <f t="shared" si="128"/>
        <v>200</v>
      </c>
      <c r="T296" s="45">
        <f t="shared" si="137"/>
        <v>200</v>
      </c>
      <c r="U296" s="154">
        <f t="shared" ref="U296:W296" si="221">+U158</f>
        <v>200</v>
      </c>
      <c r="V296" s="154">
        <f t="shared" si="221"/>
        <v>0</v>
      </c>
      <c r="W296" s="154">
        <f t="shared" si="221"/>
        <v>0</v>
      </c>
      <c r="X296" s="121">
        <f t="shared" si="217"/>
        <v>400</v>
      </c>
    </row>
    <row r="297" spans="1:26" s="1" customFormat="1" ht="62.25" customHeight="1" x14ac:dyDescent="0.25">
      <c r="A297" s="1" t="s">
        <v>550</v>
      </c>
      <c r="B297" s="32" t="s">
        <v>427</v>
      </c>
      <c r="C297" s="22" t="s">
        <v>496</v>
      </c>
      <c r="D297" s="47">
        <f>+D12</f>
        <v>287.25</v>
      </c>
      <c r="E297" s="48">
        <f>+E12</f>
        <v>70</v>
      </c>
      <c r="F297" s="48">
        <f>+F12</f>
        <v>70</v>
      </c>
      <c r="G297" s="48">
        <f>+G12</f>
        <v>70</v>
      </c>
      <c r="H297" s="48">
        <f>+H12</f>
        <v>70</v>
      </c>
      <c r="I297" s="40">
        <f t="shared" si="194"/>
        <v>280</v>
      </c>
      <c r="J297" s="48">
        <f>+J12</f>
        <v>71</v>
      </c>
      <c r="K297" s="48">
        <f>+K12</f>
        <v>71</v>
      </c>
      <c r="L297" s="48">
        <f>+L12</f>
        <v>71</v>
      </c>
      <c r="M297" s="48">
        <f>+M12</f>
        <v>71</v>
      </c>
      <c r="N297" s="40">
        <f t="shared" si="195"/>
        <v>284</v>
      </c>
      <c r="O297" s="48">
        <f>+O12</f>
        <v>72</v>
      </c>
      <c r="P297" s="48">
        <f>+P12</f>
        <v>72</v>
      </c>
      <c r="Q297" s="48">
        <f>+Q12</f>
        <v>72</v>
      </c>
      <c r="R297" s="86">
        <f>+R12</f>
        <v>72</v>
      </c>
      <c r="S297" s="40">
        <f t="shared" si="128"/>
        <v>288</v>
      </c>
      <c r="T297" s="45">
        <f t="shared" si="137"/>
        <v>852</v>
      </c>
      <c r="U297" s="154">
        <f>+U12</f>
        <v>300</v>
      </c>
      <c r="V297" s="154">
        <f>+V12</f>
        <v>300</v>
      </c>
      <c r="W297" s="154">
        <f>+W12</f>
        <v>300</v>
      </c>
      <c r="X297" s="121">
        <f t="shared" si="217"/>
        <v>1752</v>
      </c>
    </row>
    <row r="298" spans="1:26" s="1" customFormat="1" ht="30" customHeight="1" x14ac:dyDescent="0.25">
      <c r="B298" s="141"/>
      <c r="C298" s="142"/>
      <c r="D298" s="143"/>
      <c r="E298" s="143"/>
      <c r="F298" s="143"/>
      <c r="G298" s="143"/>
      <c r="H298" s="144"/>
      <c r="I298" s="145"/>
      <c r="J298" s="144"/>
      <c r="K298" s="144"/>
      <c r="L298" s="144"/>
      <c r="M298" s="144"/>
      <c r="N298" s="145"/>
      <c r="O298" s="143"/>
      <c r="P298" s="143"/>
      <c r="Q298" s="143"/>
      <c r="R298" s="143"/>
      <c r="S298" s="146"/>
      <c r="T298" s="146"/>
      <c r="U298" s="155"/>
      <c r="V298" s="155"/>
      <c r="W298" s="155"/>
      <c r="X298" s="147"/>
    </row>
    <row r="299" spans="1:26" s="1" customFormat="1" ht="21" customHeight="1" x14ac:dyDescent="0.25">
      <c r="B299" s="195" t="s">
        <v>574</v>
      </c>
      <c r="C299" s="195"/>
      <c r="D299" s="17"/>
      <c r="E299" s="17"/>
      <c r="F299" s="17"/>
      <c r="G299" s="17"/>
      <c r="H299" s="35"/>
      <c r="I299" s="35"/>
      <c r="J299" s="35"/>
      <c r="K299" s="35"/>
      <c r="L299" s="35"/>
      <c r="M299" s="35"/>
      <c r="N299" s="35"/>
      <c r="O299" s="17"/>
      <c r="P299" s="17"/>
      <c r="Q299" s="17"/>
      <c r="T299" s="16"/>
    </row>
    <row r="300" spans="1:26" s="16" customFormat="1" ht="12.75" customHeight="1" x14ac:dyDescent="0.25">
      <c r="A300" s="126" t="s">
        <v>562</v>
      </c>
      <c r="B300" s="127"/>
      <c r="C300" s="127"/>
      <c r="D300" s="128" t="s">
        <v>553</v>
      </c>
      <c r="E300" s="128"/>
      <c r="F300" s="128"/>
      <c r="G300" s="128"/>
      <c r="H300" s="128"/>
      <c r="I300" s="128" t="s">
        <v>554</v>
      </c>
      <c r="J300" s="128"/>
      <c r="K300" s="128"/>
      <c r="L300" s="128"/>
      <c r="M300" s="128"/>
      <c r="N300" s="128" t="s">
        <v>555</v>
      </c>
      <c r="O300" s="128"/>
      <c r="P300" s="128"/>
      <c r="Q300" s="128"/>
      <c r="R300" s="129"/>
      <c r="S300" s="129" t="s">
        <v>556</v>
      </c>
      <c r="T300" s="160" t="s">
        <v>557</v>
      </c>
      <c r="U300" s="129" t="s">
        <v>558</v>
      </c>
      <c r="V300" s="129" t="s">
        <v>559</v>
      </c>
      <c r="W300" s="129" t="s">
        <v>560</v>
      </c>
      <c r="X300" s="160" t="s">
        <v>525</v>
      </c>
      <c r="Y300" s="167" t="s">
        <v>573</v>
      </c>
    </row>
    <row r="301" spans="1:26" s="1" customFormat="1" ht="12.75" customHeight="1" x14ac:dyDescent="0.25">
      <c r="A301" s="116" t="s">
        <v>528</v>
      </c>
      <c r="B301" s="130">
        <v>1</v>
      </c>
      <c r="C301" s="130"/>
      <c r="D301" s="113">
        <f>+D173+D176+D207+D211+D217+D218+D254+D270+D276+D278+D279</f>
        <v>175.10999999999999</v>
      </c>
      <c r="E301" s="113"/>
      <c r="F301" s="113"/>
      <c r="G301" s="113"/>
      <c r="H301" s="113"/>
      <c r="I301" s="113">
        <f>+I173+I176+I207+I211+I217+I218+I254+I270+I276+I278+I279</f>
        <v>42.53</v>
      </c>
      <c r="J301" s="113"/>
      <c r="K301" s="113"/>
      <c r="L301" s="113"/>
      <c r="M301" s="113"/>
      <c r="N301" s="113">
        <f>+N173+N176+N207+N211+N217+N218+N254+N270+N276+N278+N279</f>
        <v>60</v>
      </c>
      <c r="O301" s="113"/>
      <c r="P301" s="113"/>
      <c r="Q301" s="113"/>
      <c r="R301" s="113"/>
      <c r="S301" s="113">
        <f t="shared" ref="S301:X301" si="222">+S173+S176+S207+S211+S217+S218+S254+S270+S276+S278+S279</f>
        <v>103</v>
      </c>
      <c r="T301" s="161">
        <f t="shared" si="222"/>
        <v>205.53</v>
      </c>
      <c r="U301" s="113">
        <f t="shared" si="222"/>
        <v>400</v>
      </c>
      <c r="V301" s="113">
        <f t="shared" si="222"/>
        <v>275</v>
      </c>
      <c r="W301" s="113">
        <f t="shared" si="222"/>
        <v>100</v>
      </c>
      <c r="X301" s="163">
        <f t="shared" si="222"/>
        <v>980.53</v>
      </c>
      <c r="Y301" s="168" t="s">
        <v>528</v>
      </c>
    </row>
    <row r="302" spans="1:26" s="1" customFormat="1" ht="12.75" customHeight="1" x14ac:dyDescent="0.25">
      <c r="A302" s="116" t="s">
        <v>561</v>
      </c>
      <c r="B302" s="130">
        <v>2</v>
      </c>
      <c r="C302" s="130"/>
      <c r="D302" s="113">
        <f>+D171+D195+D196+D223+D240+D241+D272</f>
        <v>118.51999999999998</v>
      </c>
      <c r="E302" s="113"/>
      <c r="F302" s="113"/>
      <c r="G302" s="113"/>
      <c r="H302" s="113"/>
      <c r="I302" s="113">
        <f>+I171+I195+I196+I223+I240+I241+I272</f>
        <v>196.79999999999998</v>
      </c>
      <c r="J302" s="113"/>
      <c r="K302" s="113"/>
      <c r="L302" s="113"/>
      <c r="M302" s="113"/>
      <c r="N302" s="113">
        <f>+N171+N195+N196+N223+N240+N241+N272</f>
        <v>1390.25</v>
      </c>
      <c r="O302" s="113"/>
      <c r="P302" s="113"/>
      <c r="Q302" s="113"/>
      <c r="R302" s="113"/>
      <c r="S302" s="113">
        <f t="shared" ref="S302:X302" si="223">+S171+S195+S196+S223+S240+S241+S272</f>
        <v>219</v>
      </c>
      <c r="T302" s="161">
        <f t="shared" si="223"/>
        <v>1806.05</v>
      </c>
      <c r="U302" s="113">
        <f t="shared" si="223"/>
        <v>100</v>
      </c>
      <c r="V302" s="113">
        <f t="shared" si="223"/>
        <v>0</v>
      </c>
      <c r="W302" s="113">
        <f t="shared" si="223"/>
        <v>0</v>
      </c>
      <c r="X302" s="163">
        <f t="shared" si="223"/>
        <v>1906.05</v>
      </c>
      <c r="Y302" s="168" t="s">
        <v>561</v>
      </c>
    </row>
    <row r="303" spans="1:26" x14ac:dyDescent="0.25">
      <c r="A303" s="116" t="s">
        <v>533</v>
      </c>
      <c r="B303" s="131">
        <v>3</v>
      </c>
      <c r="C303" s="131"/>
      <c r="D303" s="132">
        <f>+D175+D178+D194</f>
        <v>0</v>
      </c>
      <c r="E303" s="133"/>
      <c r="F303" s="133"/>
      <c r="G303" s="133"/>
      <c r="H303" s="133"/>
      <c r="I303" s="132">
        <f>+I175+I178+I194</f>
        <v>99.64</v>
      </c>
      <c r="J303" s="133"/>
      <c r="K303" s="133"/>
      <c r="L303" s="133"/>
      <c r="M303" s="133"/>
      <c r="N303" s="132">
        <f>+N175+N178+N194</f>
        <v>70</v>
      </c>
      <c r="O303" s="133"/>
      <c r="P303" s="133"/>
      <c r="Q303" s="133"/>
      <c r="R303" s="133"/>
      <c r="S303" s="132">
        <f>+S175+S178+S194</f>
        <v>0</v>
      </c>
      <c r="T303" s="162">
        <f>+T175+T178+T194</f>
        <v>169.64</v>
      </c>
      <c r="U303" s="134">
        <f>+U175+U178+U194</f>
        <v>0</v>
      </c>
      <c r="V303" s="134">
        <f t="shared" ref="V303:X303" si="224">+V175+V178+V194</f>
        <v>0</v>
      </c>
      <c r="W303" s="134">
        <f t="shared" si="224"/>
        <v>0</v>
      </c>
      <c r="X303" s="164">
        <f t="shared" si="224"/>
        <v>169.64</v>
      </c>
      <c r="Y303" s="123" t="s">
        <v>533</v>
      </c>
      <c r="Z303" s="98"/>
    </row>
    <row r="304" spans="1:26" x14ac:dyDescent="0.25">
      <c r="A304" s="116" t="s">
        <v>563</v>
      </c>
      <c r="B304" s="131">
        <v>4</v>
      </c>
      <c r="C304" s="131"/>
      <c r="D304" s="113">
        <f>+D209+D212+D225+D226+D236+D267</f>
        <v>62.04</v>
      </c>
      <c r="E304" s="133"/>
      <c r="F304" s="133"/>
      <c r="G304" s="133"/>
      <c r="H304" s="133"/>
      <c r="I304" s="132">
        <f>+I209+I212+I225+I226+I236+I267</f>
        <v>190.5</v>
      </c>
      <c r="J304" s="133"/>
      <c r="K304" s="133"/>
      <c r="L304" s="133"/>
      <c r="M304" s="133"/>
      <c r="N304" s="132">
        <f>+N209+N212+N225+N226+N236+N267</f>
        <v>170</v>
      </c>
      <c r="O304" s="133"/>
      <c r="P304" s="133"/>
      <c r="Q304" s="133"/>
      <c r="R304" s="133"/>
      <c r="S304" s="132">
        <f t="shared" ref="S304:X304" si="225">+S209+S212+S225+S226+S236+S267</f>
        <v>250</v>
      </c>
      <c r="T304" s="162">
        <f t="shared" si="225"/>
        <v>610.5</v>
      </c>
      <c r="U304" s="134">
        <f t="shared" si="225"/>
        <v>300</v>
      </c>
      <c r="V304" s="134">
        <f t="shared" si="225"/>
        <v>400</v>
      </c>
      <c r="W304" s="132">
        <f t="shared" si="225"/>
        <v>332.16999999999996</v>
      </c>
      <c r="X304" s="165">
        <f t="shared" si="225"/>
        <v>1642.67</v>
      </c>
      <c r="Y304" s="123" t="s">
        <v>563</v>
      </c>
      <c r="Z304" s="98"/>
    </row>
    <row r="305" spans="1:26" x14ac:dyDescent="0.25">
      <c r="A305" s="135" t="s">
        <v>548</v>
      </c>
      <c r="B305" s="131">
        <v>5</v>
      </c>
      <c r="C305" s="131"/>
      <c r="D305" s="132">
        <f>+D198+D213+D242+D243+D244+D273</f>
        <v>0</v>
      </c>
      <c r="E305" s="133"/>
      <c r="F305" s="133"/>
      <c r="G305" s="133"/>
      <c r="H305" s="133"/>
      <c r="I305" s="132">
        <f>+I198+I213+I242+I243+I244+I273</f>
        <v>115.7</v>
      </c>
      <c r="J305" s="133"/>
      <c r="K305" s="133"/>
      <c r="L305" s="133"/>
      <c r="M305" s="133"/>
      <c r="N305" s="132">
        <f>+N198+N213+N242+N243+N244+N273</f>
        <v>346.22</v>
      </c>
      <c r="O305" s="133"/>
      <c r="P305" s="133"/>
      <c r="Q305" s="133"/>
      <c r="R305" s="133"/>
      <c r="S305" s="132">
        <f t="shared" ref="S305:X305" si="226">+S198+S213+S242+S243+S244+S273</f>
        <v>343.2</v>
      </c>
      <c r="T305" s="162">
        <f t="shared" si="226"/>
        <v>805.12000000000012</v>
      </c>
      <c r="U305" s="134">
        <f t="shared" si="226"/>
        <v>490</v>
      </c>
      <c r="V305" s="134">
        <f t="shared" si="226"/>
        <v>490</v>
      </c>
      <c r="W305" s="132">
        <f t="shared" si="226"/>
        <v>721.2</v>
      </c>
      <c r="X305" s="165">
        <f t="shared" si="226"/>
        <v>2506.3200000000002</v>
      </c>
      <c r="Y305" s="123" t="s">
        <v>548</v>
      </c>
      <c r="Z305" s="98"/>
    </row>
    <row r="306" spans="1:26" x14ac:dyDescent="0.25">
      <c r="A306" s="135" t="s">
        <v>564</v>
      </c>
      <c r="B306" s="131">
        <v>6</v>
      </c>
      <c r="C306" s="131"/>
      <c r="D306" s="132">
        <f>+D181+D183+D208+D258+D264+D280+D286+D287</f>
        <v>87.101600000000005</v>
      </c>
      <c r="E306" s="133"/>
      <c r="F306" s="133"/>
      <c r="G306" s="133"/>
      <c r="H306" s="133"/>
      <c r="I306" s="132">
        <f>+I181+I183+I208+I258+I264+I280+I286+I287</f>
        <v>34.380000000000003</v>
      </c>
      <c r="J306" s="133"/>
      <c r="K306" s="133"/>
      <c r="L306" s="133"/>
      <c r="M306" s="133"/>
      <c r="N306" s="132">
        <f>+N181+N183+N208+N258+N264+N280+N286+N287</f>
        <v>140</v>
      </c>
      <c r="O306" s="133"/>
      <c r="P306" s="133"/>
      <c r="Q306" s="133"/>
      <c r="R306" s="133"/>
      <c r="S306" s="132">
        <f t="shared" ref="S306:X306" si="227">+S181+S183+S208+S258+S264+S280+S286+S287</f>
        <v>160</v>
      </c>
      <c r="T306" s="162">
        <f t="shared" si="227"/>
        <v>334.38</v>
      </c>
      <c r="U306" s="134">
        <f t="shared" si="227"/>
        <v>703</v>
      </c>
      <c r="V306" s="134">
        <f t="shared" si="227"/>
        <v>590</v>
      </c>
      <c r="W306" s="132">
        <f t="shared" si="227"/>
        <v>590</v>
      </c>
      <c r="X306" s="165">
        <f t="shared" si="227"/>
        <v>2217.38</v>
      </c>
      <c r="Y306" s="123" t="s">
        <v>572</v>
      </c>
      <c r="Z306" s="98"/>
    </row>
    <row r="307" spans="1:26" x14ac:dyDescent="0.25">
      <c r="A307" s="135" t="s">
        <v>552</v>
      </c>
      <c r="B307" s="131">
        <v>7</v>
      </c>
      <c r="C307" s="131"/>
      <c r="D307" s="132">
        <f>+D182+D188+D193+D197+D200+D201+D202+D206+D227+D253+D255+D261+D277+D293</f>
        <v>349.14041000000003</v>
      </c>
      <c r="E307" s="133"/>
      <c r="F307" s="133"/>
      <c r="G307" s="133"/>
      <c r="H307" s="133"/>
      <c r="I307" s="132">
        <f>+I182+I188+I193+I197+I200+I201+I202+I206+I227+I253+I255+I261+I277+I293</f>
        <v>730.75</v>
      </c>
      <c r="J307" s="133"/>
      <c r="K307" s="133"/>
      <c r="L307" s="133"/>
      <c r="M307" s="133"/>
      <c r="N307" s="132">
        <f>+N182+N188+N193+N197+N200+N201+N202+N206+N227+N253+N255+N261+N277+N293</f>
        <v>4.6500000000000004</v>
      </c>
      <c r="O307" s="133"/>
      <c r="P307" s="133"/>
      <c r="Q307" s="133"/>
      <c r="R307" s="133"/>
      <c r="S307" s="132">
        <f t="shared" ref="S307:X307" si="228">+S182+S188+S193+S197+S200+S201+S202+S206+S227+S253+S255+S261+S277+S293</f>
        <v>0</v>
      </c>
      <c r="T307" s="162">
        <f t="shared" si="228"/>
        <v>735.4</v>
      </c>
      <c r="U307" s="134">
        <f t="shared" si="228"/>
        <v>0</v>
      </c>
      <c r="V307" s="134">
        <f t="shared" si="228"/>
        <v>0</v>
      </c>
      <c r="W307" s="132">
        <f t="shared" si="228"/>
        <v>0</v>
      </c>
      <c r="X307" s="165">
        <f t="shared" si="228"/>
        <v>735.4</v>
      </c>
      <c r="Y307" s="123" t="s">
        <v>552</v>
      </c>
      <c r="Z307" s="98"/>
    </row>
    <row r="308" spans="1:26" x14ac:dyDescent="0.25">
      <c r="A308" s="135" t="s">
        <v>565</v>
      </c>
      <c r="B308" s="131">
        <v>8</v>
      </c>
      <c r="C308" s="131"/>
      <c r="D308" s="132">
        <f>+D166</f>
        <v>146.30000000000001</v>
      </c>
      <c r="E308" s="133"/>
      <c r="F308" s="133"/>
      <c r="G308" s="133"/>
      <c r="H308" s="133"/>
      <c r="I308" s="132">
        <f>+I166</f>
        <v>241.7</v>
      </c>
      <c r="J308" s="133"/>
      <c r="K308" s="133"/>
      <c r="L308" s="133"/>
      <c r="M308" s="133"/>
      <c r="N308" s="132">
        <f>+N166</f>
        <v>0</v>
      </c>
      <c r="O308" s="133"/>
      <c r="P308" s="133"/>
      <c r="Q308" s="133"/>
      <c r="R308" s="133"/>
      <c r="S308" s="132">
        <f>+S166</f>
        <v>0</v>
      </c>
      <c r="T308" s="162">
        <f>+T166</f>
        <v>241.7</v>
      </c>
      <c r="U308" s="134">
        <f t="shared" ref="U308:W308" si="229">+U166</f>
        <v>0</v>
      </c>
      <c r="V308" s="134">
        <f t="shared" si="229"/>
        <v>0</v>
      </c>
      <c r="W308" s="132">
        <f t="shared" si="229"/>
        <v>0</v>
      </c>
      <c r="X308" s="165">
        <f>+X166</f>
        <v>241.7</v>
      </c>
      <c r="Y308" s="123" t="s">
        <v>565</v>
      </c>
      <c r="Z308" s="98"/>
    </row>
    <row r="309" spans="1:26" x14ac:dyDescent="0.25">
      <c r="A309" s="135" t="s">
        <v>549</v>
      </c>
      <c r="B309" s="131">
        <v>9</v>
      </c>
      <c r="C309" s="131"/>
      <c r="D309" s="132">
        <f>+D220+D268+D282</f>
        <v>0</v>
      </c>
      <c r="E309" s="133"/>
      <c r="F309" s="133"/>
      <c r="G309" s="133"/>
      <c r="H309" s="133"/>
      <c r="I309" s="132">
        <f>+I220+I268+I282</f>
        <v>80</v>
      </c>
      <c r="J309" s="133"/>
      <c r="K309" s="133"/>
      <c r="L309" s="133"/>
      <c r="M309" s="133"/>
      <c r="N309" s="132">
        <f>+N220+N268+N282</f>
        <v>125</v>
      </c>
      <c r="O309" s="133"/>
      <c r="P309" s="133"/>
      <c r="Q309" s="133"/>
      <c r="R309" s="133"/>
      <c r="S309" s="132">
        <f t="shared" ref="S309:X309" si="230">+S220+S268+S282</f>
        <v>100</v>
      </c>
      <c r="T309" s="162">
        <f t="shared" si="230"/>
        <v>305</v>
      </c>
      <c r="U309" s="134">
        <f t="shared" si="230"/>
        <v>150</v>
      </c>
      <c r="V309" s="134">
        <f t="shared" si="230"/>
        <v>150</v>
      </c>
      <c r="W309" s="132">
        <f t="shared" si="230"/>
        <v>100</v>
      </c>
      <c r="X309" s="165">
        <f t="shared" si="230"/>
        <v>705</v>
      </c>
      <c r="Y309" s="123" t="s">
        <v>549</v>
      </c>
      <c r="Z309" s="98"/>
    </row>
    <row r="310" spans="1:26" x14ac:dyDescent="0.25">
      <c r="A310" s="135" t="s">
        <v>551</v>
      </c>
      <c r="B310" s="131">
        <v>10</v>
      </c>
      <c r="C310" s="131"/>
      <c r="D310" s="132">
        <f>+D186+D192+D251+D252+D257+D260+D283+D288+D289</f>
        <v>52.42</v>
      </c>
      <c r="E310" s="133"/>
      <c r="F310" s="133"/>
      <c r="G310" s="133"/>
      <c r="H310" s="133"/>
      <c r="I310" s="132">
        <f>+I186+I192+I251+I252+I257+I260+I283+I288+I289</f>
        <v>157.04999999999998</v>
      </c>
      <c r="J310" s="133"/>
      <c r="K310" s="133"/>
      <c r="L310" s="133"/>
      <c r="M310" s="133"/>
      <c r="N310" s="132">
        <f>+N186+N192+N251+N252+N257+N260+N283+N288+N289</f>
        <v>342</v>
      </c>
      <c r="O310" s="133"/>
      <c r="P310" s="133"/>
      <c r="Q310" s="133"/>
      <c r="R310" s="133"/>
      <c r="S310" s="132">
        <f>+S186+S192+S251+S252+S257+S260+S283+S288+S289</f>
        <v>160</v>
      </c>
      <c r="T310" s="162">
        <f>+T186+T192+T251+T252+T257+T260+T283+T288+T289</f>
        <v>659.05</v>
      </c>
      <c r="U310" s="134">
        <f t="shared" ref="U310:W310" si="231">+U186+U192+U251+U252+U257+U260+U283+U288+U289</f>
        <v>645.1</v>
      </c>
      <c r="V310" s="134">
        <f t="shared" si="231"/>
        <v>90</v>
      </c>
      <c r="W310" s="132">
        <f t="shared" si="231"/>
        <v>30</v>
      </c>
      <c r="X310" s="165">
        <f>+X186+X192+X251+X252+X257+X260+X283+X288+X289</f>
        <v>1424.1499999999999</v>
      </c>
      <c r="Y310" s="123" t="s">
        <v>551</v>
      </c>
      <c r="Z310" s="98"/>
    </row>
    <row r="311" spans="1:26" x14ac:dyDescent="0.25">
      <c r="A311" s="135" t="s">
        <v>566</v>
      </c>
      <c r="B311" s="131">
        <v>11</v>
      </c>
      <c r="C311" s="131"/>
      <c r="D311" s="132">
        <f>+D167+D168+D174+D187+D222+D228+D229+D230+D231+D232</f>
        <v>234.23</v>
      </c>
      <c r="E311" s="133"/>
      <c r="F311" s="133"/>
      <c r="G311" s="133"/>
      <c r="H311" s="133"/>
      <c r="I311" s="132">
        <f>+I167+I168+I174+I187+I222+I228+I229+I230+I231+I232</f>
        <v>1524.915</v>
      </c>
      <c r="J311" s="133"/>
      <c r="K311" s="133"/>
      <c r="L311" s="133"/>
      <c r="M311" s="133"/>
      <c r="N311" s="132">
        <f>+N167+N168+N174+N187+N222+N228+N229+N230+N231+N232</f>
        <v>160</v>
      </c>
      <c r="O311" s="133"/>
      <c r="P311" s="133"/>
      <c r="Q311" s="133"/>
      <c r="R311" s="133"/>
      <c r="S311" s="132">
        <f>+S167+S168+S174+S187+S222+S228+S229+S230+S231+S232</f>
        <v>311.27</v>
      </c>
      <c r="T311" s="162">
        <f>+T167+T168+T174+T187+T222+T228+T229+T230+T231+T232</f>
        <v>1996.1849999999999</v>
      </c>
      <c r="U311" s="134">
        <f t="shared" ref="U311:W311" si="232">+U167+U168+U174+U187+U222+U228+U229+U230+U231+U232</f>
        <v>400</v>
      </c>
      <c r="V311" s="134">
        <f t="shared" si="232"/>
        <v>427.95</v>
      </c>
      <c r="W311" s="132">
        <f t="shared" si="232"/>
        <v>301.39999999999998</v>
      </c>
      <c r="X311" s="165">
        <f>+X167+X168+X174+X187+X222+X228+X229+X230+X231+X232</f>
        <v>3125.5349999999999</v>
      </c>
      <c r="Y311" s="123" t="s">
        <v>566</v>
      </c>
      <c r="Z311" s="98"/>
    </row>
    <row r="312" spans="1:26" x14ac:dyDescent="0.25">
      <c r="A312" s="135" t="s">
        <v>530</v>
      </c>
      <c r="B312" s="131">
        <v>12</v>
      </c>
      <c r="C312" s="131"/>
      <c r="D312" s="132">
        <f>+D170+D172+D224+D271+D275</f>
        <v>50.9</v>
      </c>
      <c r="E312" s="133"/>
      <c r="F312" s="133"/>
      <c r="G312" s="133"/>
      <c r="H312" s="133"/>
      <c r="I312" s="132">
        <f>+I170+I172+I224+I271+I275</f>
        <v>24.824000000000002</v>
      </c>
      <c r="J312" s="133"/>
      <c r="K312" s="133"/>
      <c r="L312" s="133"/>
      <c r="M312" s="133"/>
      <c r="N312" s="132">
        <f>+N170+N172+N224+N271+N275</f>
        <v>877.12</v>
      </c>
      <c r="O312" s="133"/>
      <c r="P312" s="133"/>
      <c r="Q312" s="133"/>
      <c r="R312" s="133"/>
      <c r="S312" s="132">
        <f>+S170+S172+S224+S271+S275</f>
        <v>0</v>
      </c>
      <c r="T312" s="162">
        <f>+T170+T172+T224+T271+T275</f>
        <v>901.94399999999996</v>
      </c>
      <c r="U312" s="134">
        <f t="shared" ref="U312:W312" si="233">+U170+U172+U224+U271+U275</f>
        <v>200</v>
      </c>
      <c r="V312" s="134">
        <f t="shared" si="233"/>
        <v>200</v>
      </c>
      <c r="W312" s="132">
        <f t="shared" si="233"/>
        <v>450</v>
      </c>
      <c r="X312" s="165">
        <f>+X170+X172+X224+X271+X275</f>
        <v>1751.944</v>
      </c>
      <c r="Y312" s="123" t="s">
        <v>530</v>
      </c>
      <c r="Z312" s="98"/>
    </row>
    <row r="313" spans="1:26" x14ac:dyDescent="0.25">
      <c r="A313" s="135" t="s">
        <v>567</v>
      </c>
      <c r="B313" s="131">
        <v>13</v>
      </c>
      <c r="C313" s="131"/>
      <c r="D313" s="132">
        <f>+D190+D210</f>
        <v>78.419999999999987</v>
      </c>
      <c r="E313" s="133"/>
      <c r="F313" s="133"/>
      <c r="G313" s="133"/>
      <c r="H313" s="133"/>
      <c r="I313" s="132">
        <f>+I190+I210</f>
        <v>58.04</v>
      </c>
      <c r="J313" s="133"/>
      <c r="K313" s="133"/>
      <c r="L313" s="133"/>
      <c r="M313" s="133"/>
      <c r="N313" s="132">
        <f>+N190+N210</f>
        <v>0</v>
      </c>
      <c r="O313" s="133"/>
      <c r="P313" s="133"/>
      <c r="Q313" s="133"/>
      <c r="R313" s="133"/>
      <c r="S313" s="132">
        <f>+S190+S210</f>
        <v>0</v>
      </c>
      <c r="T313" s="162">
        <f>+T190+T210</f>
        <v>58.04</v>
      </c>
      <c r="U313" s="134">
        <f t="shared" ref="U313:X313" si="234">+U190+U210</f>
        <v>0</v>
      </c>
      <c r="V313" s="134">
        <f t="shared" si="234"/>
        <v>0</v>
      </c>
      <c r="W313" s="132">
        <f t="shared" si="234"/>
        <v>0</v>
      </c>
      <c r="X313" s="165">
        <f t="shared" si="234"/>
        <v>58.04</v>
      </c>
      <c r="Y313" s="123" t="s">
        <v>567</v>
      </c>
      <c r="Z313" s="98"/>
    </row>
    <row r="314" spans="1:26" x14ac:dyDescent="0.25">
      <c r="A314" s="135" t="s">
        <v>535</v>
      </c>
      <c r="B314" s="131">
        <v>14</v>
      </c>
      <c r="C314" s="131"/>
      <c r="D314" s="132">
        <f>+D169+D179+D180+D184+D191+D219+D221+D233+D234+D237+D238+D239+D263+D281+D291+D292</f>
        <v>87.038000000000011</v>
      </c>
      <c r="E314" s="133"/>
      <c r="F314" s="133"/>
      <c r="G314" s="133"/>
      <c r="H314" s="133"/>
      <c r="I314" s="132">
        <f>+I169+I179+I180+I184+I191+I219+I221+I233+I234+I237+I238+I239+I263+I281+I291+I292</f>
        <v>612.12999999999988</v>
      </c>
      <c r="J314" s="133"/>
      <c r="K314" s="133"/>
      <c r="L314" s="133"/>
      <c r="M314" s="133"/>
      <c r="N314" s="132">
        <f>+N169+N179+N180+N184+N191+N219+N221+N233+N234+N237+N238+N239+N263+N281+N291+N292</f>
        <v>305.33</v>
      </c>
      <c r="O314" s="133"/>
      <c r="P314" s="133"/>
      <c r="Q314" s="133"/>
      <c r="R314" s="133"/>
      <c r="S314" s="132">
        <f>+S169+S179+S180+S184+S191+S219+S221+S233+S234+S237+S238+S239+S263+S281+S291+S292</f>
        <v>1410</v>
      </c>
      <c r="T314" s="162">
        <f t="shared" ref="T314:X314" si="235">+T169+T179+T180+T184+T191+T219+T221+T233+T234+T237+T238+T239+T263+T281+T291+T292</f>
        <v>2327.46</v>
      </c>
      <c r="U314" s="134">
        <f t="shared" si="235"/>
        <v>1730</v>
      </c>
      <c r="V314" s="134">
        <f t="shared" si="235"/>
        <v>1550</v>
      </c>
      <c r="W314" s="132">
        <f t="shared" si="235"/>
        <v>1575.6599999999999</v>
      </c>
      <c r="X314" s="165">
        <f t="shared" si="235"/>
        <v>7183.12</v>
      </c>
      <c r="Y314" s="123" t="s">
        <v>535</v>
      </c>
      <c r="Z314" s="98"/>
    </row>
    <row r="315" spans="1:26" x14ac:dyDescent="0.25">
      <c r="A315" s="135" t="s">
        <v>534</v>
      </c>
      <c r="B315" s="131">
        <v>15</v>
      </c>
      <c r="C315" s="131"/>
      <c r="D315" s="132">
        <f>+D177+D189+D215+D216+D245+D246+D256+D259+D266+D269+D274</f>
        <v>41.510000000000005</v>
      </c>
      <c r="E315" s="133"/>
      <c r="F315" s="133"/>
      <c r="G315" s="133"/>
      <c r="H315" s="133"/>
      <c r="I315" s="132">
        <f>+I177+I189+I215+I216+I245+I246+I256+I259+I266+I269+I274</f>
        <v>19.579999999999998</v>
      </c>
      <c r="J315" s="133"/>
      <c r="K315" s="133"/>
      <c r="L315" s="133"/>
      <c r="M315" s="133"/>
      <c r="N315" s="132">
        <f>+N177+N189+N215+N216+N245+N246+N256+N259+N266+N269+N274</f>
        <v>926.15</v>
      </c>
      <c r="O315" s="133"/>
      <c r="P315" s="133"/>
      <c r="Q315" s="133"/>
      <c r="R315" s="133"/>
      <c r="S315" s="132">
        <f>+S177+S189+S215+S216+S245+S246+S256+S259+S266+S269+S274</f>
        <v>300</v>
      </c>
      <c r="T315" s="162">
        <f t="shared" ref="T315:X315" si="236">+T177+T189+T215+T216+T245+T246+T256+T259+T266+T269+T274</f>
        <v>1245.73</v>
      </c>
      <c r="U315" s="134">
        <f t="shared" si="236"/>
        <v>500</v>
      </c>
      <c r="V315" s="134">
        <f t="shared" si="236"/>
        <v>600</v>
      </c>
      <c r="W315" s="132">
        <f t="shared" si="236"/>
        <v>739.5</v>
      </c>
      <c r="X315" s="165">
        <f t="shared" si="236"/>
        <v>3085.2299999999996</v>
      </c>
      <c r="Y315" s="123" t="s">
        <v>534</v>
      </c>
      <c r="Z315" s="98"/>
    </row>
    <row r="316" spans="1:26" x14ac:dyDescent="0.25">
      <c r="A316" s="135" t="s">
        <v>544</v>
      </c>
      <c r="B316" s="131">
        <v>16</v>
      </c>
      <c r="C316" s="131"/>
      <c r="D316" s="132">
        <f>+D199+D247+D248+D249+D262+D294</f>
        <v>0</v>
      </c>
      <c r="E316" s="133"/>
      <c r="F316" s="133"/>
      <c r="G316" s="133"/>
      <c r="H316" s="133"/>
      <c r="I316" s="132">
        <f>+I199+I247+I248+I249+I262+I294</f>
        <v>36.97</v>
      </c>
      <c r="J316" s="133"/>
      <c r="K316" s="133"/>
      <c r="L316" s="133"/>
      <c r="M316" s="133"/>
      <c r="N316" s="132">
        <f>+N199+N247+N248+N249+N262+N294</f>
        <v>78.25</v>
      </c>
      <c r="O316" s="133"/>
      <c r="P316" s="133"/>
      <c r="Q316" s="133"/>
      <c r="R316" s="133"/>
      <c r="S316" s="132">
        <f t="shared" ref="S316:X316" si="237">+S199+S247+S248+S249+S262+S294</f>
        <v>152.5</v>
      </c>
      <c r="T316" s="162">
        <f t="shared" si="237"/>
        <v>267.71999999999997</v>
      </c>
      <c r="U316" s="134">
        <f t="shared" si="237"/>
        <v>322.5</v>
      </c>
      <c r="V316" s="134">
        <f t="shared" si="237"/>
        <v>270</v>
      </c>
      <c r="W316" s="132">
        <f t="shared" si="237"/>
        <v>272</v>
      </c>
      <c r="X316" s="165">
        <f t="shared" si="237"/>
        <v>1132.22</v>
      </c>
      <c r="Y316" s="123" t="s">
        <v>544</v>
      </c>
      <c r="Z316" s="98"/>
    </row>
    <row r="317" spans="1:26" x14ac:dyDescent="0.25">
      <c r="A317" s="135" t="s">
        <v>568</v>
      </c>
      <c r="B317" s="131">
        <v>17</v>
      </c>
      <c r="C317" s="131"/>
      <c r="D317" s="132">
        <f>+D204+D205+D235+D250+D265</f>
        <v>39.35</v>
      </c>
      <c r="E317" s="133"/>
      <c r="F317" s="133"/>
      <c r="G317" s="133"/>
      <c r="H317" s="133"/>
      <c r="I317" s="132">
        <f>+I204+I205+I235+I250+I265</f>
        <v>331.05</v>
      </c>
      <c r="J317" s="133"/>
      <c r="K317" s="133"/>
      <c r="L317" s="133"/>
      <c r="M317" s="133"/>
      <c r="N317" s="132">
        <f>+N204+N205+N235+N250+N265</f>
        <v>18.96</v>
      </c>
      <c r="O317" s="133"/>
      <c r="P317" s="133"/>
      <c r="Q317" s="133"/>
      <c r="R317" s="133"/>
      <c r="S317" s="132">
        <f t="shared" ref="S317:X317" si="238">+S204+S205+S235+S250+S265</f>
        <v>0</v>
      </c>
      <c r="T317" s="162">
        <f t="shared" si="238"/>
        <v>350.01</v>
      </c>
      <c r="U317" s="134">
        <f t="shared" si="238"/>
        <v>850</v>
      </c>
      <c r="V317" s="134">
        <f t="shared" si="238"/>
        <v>850</v>
      </c>
      <c r="W317" s="132">
        <f t="shared" si="238"/>
        <v>1020</v>
      </c>
      <c r="X317" s="165">
        <f t="shared" si="238"/>
        <v>3070.01</v>
      </c>
      <c r="Y317" s="123" t="s">
        <v>568</v>
      </c>
      <c r="Z317" s="98"/>
    </row>
    <row r="318" spans="1:26" x14ac:dyDescent="0.25">
      <c r="A318" s="135" t="s">
        <v>569</v>
      </c>
      <c r="B318" s="131">
        <v>18</v>
      </c>
      <c r="C318" s="131"/>
      <c r="D318" s="132">
        <f>+D203</f>
        <v>47.56</v>
      </c>
      <c r="E318" s="133"/>
      <c r="F318" s="133"/>
      <c r="G318" s="133"/>
      <c r="H318" s="133"/>
      <c r="I318" s="132">
        <f>+I203</f>
        <v>0</v>
      </c>
      <c r="J318" s="133"/>
      <c r="K318" s="133"/>
      <c r="L318" s="133"/>
      <c r="M318" s="133"/>
      <c r="N318" s="132">
        <f>+N203</f>
        <v>0</v>
      </c>
      <c r="O318" s="133"/>
      <c r="P318" s="133"/>
      <c r="Q318" s="133"/>
      <c r="R318" s="133"/>
      <c r="S318" s="132">
        <f>+S203</f>
        <v>0</v>
      </c>
      <c r="T318" s="162">
        <f t="shared" ref="T318:X318" si="239">+T203</f>
        <v>0</v>
      </c>
      <c r="U318" s="134">
        <f t="shared" si="239"/>
        <v>0</v>
      </c>
      <c r="V318" s="134">
        <f t="shared" si="239"/>
        <v>0</v>
      </c>
      <c r="W318" s="132">
        <f t="shared" si="239"/>
        <v>0</v>
      </c>
      <c r="X318" s="165">
        <f t="shared" si="239"/>
        <v>0</v>
      </c>
      <c r="Y318" s="123" t="s">
        <v>569</v>
      </c>
      <c r="Z318" s="98"/>
    </row>
    <row r="319" spans="1:26" x14ac:dyDescent="0.25">
      <c r="A319" s="135" t="s">
        <v>570</v>
      </c>
      <c r="B319" s="131">
        <v>19</v>
      </c>
      <c r="C319" s="131"/>
      <c r="D319" s="132">
        <f>+D185+D214+D284+D285+D290+D295+D296+D297</f>
        <v>337.76100000000002</v>
      </c>
      <c r="E319" s="133"/>
      <c r="F319" s="133"/>
      <c r="G319" s="133"/>
      <c r="H319" s="133"/>
      <c r="I319" s="132">
        <f>+I185+I214+I284+I285+I290+I295+I296+I297</f>
        <v>388.47</v>
      </c>
      <c r="J319" s="133"/>
      <c r="K319" s="133"/>
      <c r="L319" s="133"/>
      <c r="M319" s="133"/>
      <c r="N319" s="132">
        <f>+N185+N214+N284+N285+N290+N295+N296+N297</f>
        <v>494</v>
      </c>
      <c r="O319" s="133"/>
      <c r="P319" s="133"/>
      <c r="Q319" s="133"/>
      <c r="R319" s="133"/>
      <c r="S319" s="132">
        <f>+S185+S214+S284+S285+S290+S295+S296+S297</f>
        <v>748</v>
      </c>
      <c r="T319" s="162">
        <f t="shared" ref="T319:X319" si="240">+T185+T214+T284+T285+T290+T295+T296+T297</f>
        <v>1630.47</v>
      </c>
      <c r="U319" s="134">
        <f t="shared" si="240"/>
        <v>705</v>
      </c>
      <c r="V319" s="134">
        <f t="shared" si="240"/>
        <v>505</v>
      </c>
      <c r="W319" s="132">
        <f t="shared" si="240"/>
        <v>505</v>
      </c>
      <c r="X319" s="165">
        <f t="shared" si="240"/>
        <v>3345.4700000000003</v>
      </c>
      <c r="Y319" s="123" t="s">
        <v>570</v>
      </c>
      <c r="Z319" s="98"/>
    </row>
    <row r="320" spans="1:26" s="125" customFormat="1" x14ac:dyDescent="0.25">
      <c r="A320" s="136"/>
      <c r="B320" s="137"/>
      <c r="C320" s="137" t="s">
        <v>571</v>
      </c>
      <c r="D320" s="138">
        <f>SUBTOTAL(9,D301:D319)</f>
        <v>1907.4010099999998</v>
      </c>
      <c r="E320" s="139"/>
      <c r="F320" s="139"/>
      <c r="G320" s="139"/>
      <c r="H320" s="139"/>
      <c r="I320" s="138">
        <f>SUBTOTAL(9,I301:I319)</f>
        <v>4885.0290000000005</v>
      </c>
      <c r="J320" s="139"/>
      <c r="K320" s="139"/>
      <c r="L320" s="139"/>
      <c r="M320" s="139"/>
      <c r="N320" s="138">
        <f>SUBTOTAL(9,N301:N319)</f>
        <v>5507.93</v>
      </c>
      <c r="O320" s="139"/>
      <c r="P320" s="139"/>
      <c r="Q320" s="139"/>
      <c r="R320" s="139"/>
      <c r="S320" s="138">
        <f>SUBTOTAL(9,S301:S319)</f>
        <v>4256.97</v>
      </c>
      <c r="T320" s="162">
        <f t="shared" ref="T320:X320" si="241">SUBTOTAL(9,T301:T319)</f>
        <v>14649.928999999998</v>
      </c>
      <c r="U320" s="140">
        <f t="shared" si="241"/>
        <v>7495.6</v>
      </c>
      <c r="V320" s="140">
        <f t="shared" si="241"/>
        <v>6397.95</v>
      </c>
      <c r="W320" s="138">
        <f t="shared" si="241"/>
        <v>6736.93</v>
      </c>
      <c r="X320" s="166">
        <f t="shared" si="241"/>
        <v>35280.409</v>
      </c>
      <c r="Y320" s="169"/>
      <c r="Z320" s="124"/>
    </row>
    <row r="321" spans="1:26" x14ac:dyDescent="0.25">
      <c r="A321" s="123"/>
      <c r="B321" s="98"/>
      <c r="C321" s="98"/>
      <c r="D321" s="98"/>
      <c r="I321" s="98"/>
      <c r="N321" s="98"/>
      <c r="S321" s="98"/>
      <c r="T321" s="156"/>
      <c r="U321" s="101"/>
      <c r="V321" s="101"/>
      <c r="W321" s="98"/>
      <c r="X321" s="98"/>
      <c r="Y321" s="98"/>
      <c r="Z321" s="98"/>
    </row>
    <row r="322" spans="1:26" x14ac:dyDescent="0.25">
      <c r="A322" s="123"/>
      <c r="B322" s="98"/>
      <c r="C322" s="98"/>
      <c r="D322" s="98"/>
      <c r="I322" s="98"/>
      <c r="N322" s="98"/>
      <c r="S322" s="98"/>
      <c r="T322" s="156"/>
      <c r="U322" s="101"/>
      <c r="V322" s="101"/>
      <c r="W322" s="98"/>
      <c r="X322" s="98"/>
      <c r="Y322" s="98"/>
      <c r="Z322" s="98"/>
    </row>
    <row r="323" spans="1:26" x14ac:dyDescent="0.25">
      <c r="A323" s="123"/>
      <c r="B323" s="98"/>
      <c r="C323" s="98"/>
      <c r="D323" s="98"/>
      <c r="I323" s="98"/>
      <c r="N323" s="98"/>
      <c r="S323" s="98"/>
      <c r="T323" s="156"/>
      <c r="U323" s="101"/>
      <c r="V323" s="101"/>
      <c r="W323" s="98"/>
      <c r="X323" s="98"/>
      <c r="Y323" s="98"/>
      <c r="Z323" s="98"/>
    </row>
    <row r="324" spans="1:26" x14ac:dyDescent="0.25">
      <c r="A324" s="123"/>
      <c r="B324" s="98"/>
      <c r="C324" s="98"/>
      <c r="D324" s="98"/>
      <c r="I324" s="98"/>
      <c r="N324" s="98"/>
      <c r="S324" s="98"/>
      <c r="T324" s="156"/>
      <c r="U324" s="101"/>
      <c r="V324" s="101"/>
      <c r="W324" s="98"/>
      <c r="X324" s="98"/>
      <c r="Y324" s="98"/>
      <c r="Z324" s="98"/>
    </row>
    <row r="325" spans="1:26" x14ac:dyDescent="0.25">
      <c r="A325" s="123"/>
      <c r="B325" s="197" t="s">
        <v>576</v>
      </c>
      <c r="C325" s="197"/>
      <c r="D325" s="197"/>
      <c r="E325" s="197"/>
      <c r="F325" s="197"/>
      <c r="I325" s="98"/>
      <c r="N325" s="98"/>
      <c r="S325" s="98"/>
      <c r="T325" s="156"/>
      <c r="U325" s="101"/>
      <c r="V325" s="101"/>
      <c r="W325" s="98"/>
      <c r="X325" s="98"/>
      <c r="Y325" s="98"/>
      <c r="Z325" s="98"/>
    </row>
    <row r="326" spans="1:26" x14ac:dyDescent="0.25">
      <c r="A326" s="123"/>
      <c r="B326" s="98"/>
      <c r="C326" s="98"/>
      <c r="D326" s="98"/>
      <c r="I326" s="98"/>
      <c r="N326" s="98"/>
      <c r="S326" s="98"/>
      <c r="T326" s="156"/>
      <c r="U326" s="101"/>
      <c r="V326" s="101"/>
      <c r="W326" s="98"/>
      <c r="X326" s="98"/>
      <c r="Y326" s="98"/>
      <c r="Z326" s="98"/>
    </row>
    <row r="327" spans="1:26" x14ac:dyDescent="0.25">
      <c r="A327" s="123"/>
      <c r="B327" s="98"/>
      <c r="C327" s="98"/>
      <c r="D327" s="98"/>
      <c r="I327" s="98"/>
      <c r="N327" s="98"/>
      <c r="S327" s="98"/>
      <c r="T327" s="156"/>
      <c r="U327" s="101"/>
      <c r="V327" s="101"/>
      <c r="W327" s="98"/>
      <c r="X327" s="98"/>
      <c r="Y327" s="98"/>
      <c r="Z327" s="98"/>
    </row>
    <row r="328" spans="1:26" x14ac:dyDescent="0.25">
      <c r="B328" s="98"/>
      <c r="C328" s="98"/>
      <c r="D328" s="98"/>
      <c r="I328" s="98"/>
      <c r="N328" s="98"/>
      <c r="S328" s="98"/>
      <c r="T328" s="156"/>
      <c r="U328" s="101"/>
      <c r="V328" s="101"/>
      <c r="W328" s="98"/>
      <c r="X328" s="98"/>
      <c r="Y328" s="98"/>
      <c r="Z328" s="98"/>
    </row>
    <row r="329" spans="1:26" x14ac:dyDescent="0.25">
      <c r="B329" s="98"/>
      <c r="C329" s="98"/>
      <c r="D329" s="98"/>
      <c r="I329" s="98"/>
      <c r="N329" s="98"/>
      <c r="S329" s="98"/>
      <c r="T329" s="156"/>
      <c r="U329" s="101"/>
      <c r="V329" s="101"/>
      <c r="W329" s="98"/>
      <c r="X329" s="98"/>
      <c r="Y329" s="98"/>
      <c r="Z329" s="98"/>
    </row>
    <row r="330" spans="1:26" x14ac:dyDescent="0.25">
      <c r="B330" s="98"/>
      <c r="C330" s="98"/>
      <c r="D330" s="98"/>
      <c r="I330" s="98"/>
      <c r="N330" s="98"/>
      <c r="S330" s="98"/>
      <c r="T330" s="156"/>
      <c r="U330" s="101"/>
      <c r="V330" s="101"/>
      <c r="W330" s="98"/>
      <c r="X330" s="98"/>
      <c r="Y330" s="98"/>
      <c r="Z330" s="98"/>
    </row>
    <row r="331" spans="1:26" x14ac:dyDescent="0.25">
      <c r="B331" s="98"/>
      <c r="C331" s="98"/>
      <c r="D331" s="98"/>
      <c r="I331" s="98"/>
      <c r="N331" s="98"/>
      <c r="S331" s="98"/>
      <c r="T331" s="156"/>
      <c r="U331" s="101"/>
      <c r="V331" s="101"/>
      <c r="W331" s="98"/>
      <c r="X331" s="98"/>
      <c r="Y331" s="98"/>
      <c r="Z331" s="98"/>
    </row>
    <row r="332" spans="1:26" x14ac:dyDescent="0.25">
      <c r="B332" s="98"/>
      <c r="C332" s="98"/>
      <c r="D332" s="98"/>
      <c r="I332" s="98"/>
      <c r="N332" s="98"/>
      <c r="S332" s="98"/>
      <c r="T332" s="156"/>
      <c r="U332" s="101"/>
      <c r="V332" s="101"/>
      <c r="W332" s="98"/>
      <c r="X332" s="98"/>
      <c r="Y332" s="98"/>
      <c r="Z332" s="98"/>
    </row>
    <row r="333" spans="1:26" x14ac:dyDescent="0.25">
      <c r="B333" s="98"/>
      <c r="C333" s="98"/>
      <c r="D333" s="98"/>
      <c r="I333" s="98"/>
      <c r="N333" s="98"/>
      <c r="S333" s="98"/>
      <c r="T333" s="156"/>
      <c r="U333" s="101"/>
      <c r="V333" s="101"/>
      <c r="W333" s="98"/>
      <c r="X333" s="98"/>
      <c r="Y333" s="98"/>
      <c r="Z333" s="98"/>
    </row>
    <row r="334" spans="1:26" x14ac:dyDescent="0.25">
      <c r="B334" s="98"/>
      <c r="C334" s="98"/>
      <c r="D334" s="98"/>
      <c r="I334" s="98"/>
      <c r="N334" s="98"/>
      <c r="S334" s="98"/>
      <c r="T334" s="156"/>
      <c r="U334" s="101"/>
      <c r="V334" s="101"/>
      <c r="W334" s="98"/>
      <c r="X334" s="98"/>
      <c r="Y334" s="98"/>
      <c r="Z334" s="98"/>
    </row>
    <row r="335" spans="1:26" x14ac:dyDescent="0.25">
      <c r="B335" s="98"/>
      <c r="C335" s="98"/>
      <c r="D335" s="98"/>
      <c r="I335" s="98"/>
      <c r="N335" s="98"/>
      <c r="S335" s="98"/>
      <c r="T335" s="156"/>
      <c r="U335" s="101"/>
      <c r="V335" s="101"/>
      <c r="W335" s="98"/>
      <c r="X335" s="98"/>
      <c r="Y335" s="98"/>
      <c r="Z335" s="98"/>
    </row>
    <row r="336" spans="1:26" x14ac:dyDescent="0.25">
      <c r="B336" s="98"/>
      <c r="C336" s="98"/>
      <c r="D336" s="98"/>
      <c r="I336" s="98"/>
      <c r="N336" s="98"/>
      <c r="S336" s="98"/>
      <c r="T336" s="156"/>
      <c r="U336" s="101"/>
      <c r="V336" s="101"/>
      <c r="W336" s="98"/>
      <c r="X336" s="98"/>
      <c r="Y336" s="98"/>
      <c r="Z336" s="98"/>
    </row>
    <row r="337" spans="2:26" x14ac:dyDescent="0.25">
      <c r="B337" s="98"/>
      <c r="C337" s="98"/>
      <c r="D337" s="98"/>
      <c r="I337" s="98"/>
      <c r="N337" s="98"/>
      <c r="S337" s="98"/>
      <c r="T337" s="156"/>
      <c r="U337" s="101"/>
      <c r="V337" s="101"/>
      <c r="W337" s="98"/>
      <c r="X337" s="98"/>
      <c r="Y337" s="98"/>
      <c r="Z337" s="98"/>
    </row>
    <row r="338" spans="2:26" x14ac:dyDescent="0.25">
      <c r="B338" s="98"/>
      <c r="C338" s="98"/>
      <c r="D338" s="98"/>
      <c r="I338" s="98"/>
      <c r="N338" s="98"/>
      <c r="S338" s="98"/>
      <c r="T338" s="156"/>
      <c r="U338" s="101"/>
      <c r="V338" s="101"/>
      <c r="W338" s="98"/>
      <c r="X338" s="98"/>
      <c r="Y338" s="98"/>
      <c r="Z338" s="98"/>
    </row>
    <row r="339" spans="2:26" x14ac:dyDescent="0.25">
      <c r="B339" s="98"/>
      <c r="C339" s="98"/>
      <c r="D339" s="98"/>
      <c r="I339" s="98"/>
      <c r="N339" s="98"/>
      <c r="S339" s="98"/>
      <c r="T339" s="156"/>
      <c r="U339" s="101"/>
      <c r="V339" s="101"/>
      <c r="W339" s="98"/>
      <c r="X339" s="98"/>
      <c r="Y339" s="98"/>
      <c r="Z339" s="98"/>
    </row>
    <row r="340" spans="2:26" x14ac:dyDescent="0.25">
      <c r="B340" s="98"/>
      <c r="C340" s="98"/>
      <c r="D340" s="98"/>
      <c r="I340" s="98"/>
      <c r="N340" s="98"/>
      <c r="S340" s="98"/>
      <c r="T340" s="156"/>
      <c r="U340" s="101"/>
      <c r="V340" s="101"/>
      <c r="W340" s="98"/>
      <c r="X340" s="98"/>
      <c r="Y340" s="98"/>
      <c r="Z340" s="98"/>
    </row>
    <row r="341" spans="2:26" x14ac:dyDescent="0.25">
      <c r="B341" s="98"/>
      <c r="C341" s="98"/>
      <c r="D341" s="98"/>
      <c r="I341" s="98"/>
      <c r="N341" s="98"/>
      <c r="S341" s="98"/>
      <c r="T341" s="156"/>
      <c r="U341" s="101"/>
      <c r="V341" s="101"/>
      <c r="W341" s="98"/>
      <c r="X341" s="98"/>
      <c r="Y341" s="98"/>
      <c r="Z341" s="98"/>
    </row>
    <row r="342" spans="2:26" x14ac:dyDescent="0.25">
      <c r="B342" s="98"/>
      <c r="C342" s="98"/>
      <c r="D342" s="98"/>
      <c r="I342" s="98"/>
      <c r="N342" s="98"/>
      <c r="S342" s="98"/>
      <c r="T342" s="156"/>
      <c r="U342" s="101"/>
      <c r="V342" s="101"/>
      <c r="W342" s="98"/>
      <c r="X342" s="98"/>
      <c r="Y342" s="98"/>
      <c r="Z342" s="98"/>
    </row>
    <row r="343" spans="2:26" x14ac:dyDescent="0.25">
      <c r="B343" s="98"/>
      <c r="C343" s="98"/>
      <c r="D343" s="98"/>
      <c r="I343" s="98"/>
      <c r="N343" s="98"/>
      <c r="S343" s="98"/>
      <c r="T343" s="156"/>
      <c r="U343" s="101"/>
      <c r="V343" s="101"/>
      <c r="W343" s="98"/>
      <c r="X343" s="98"/>
      <c r="Y343" s="98"/>
      <c r="Z343" s="98"/>
    </row>
    <row r="344" spans="2:26" x14ac:dyDescent="0.25">
      <c r="B344" s="98"/>
      <c r="C344" s="98"/>
      <c r="D344" s="98"/>
      <c r="I344" s="98"/>
      <c r="N344" s="98"/>
      <c r="S344" s="98"/>
      <c r="T344" s="156"/>
      <c r="U344" s="101"/>
      <c r="V344" s="101"/>
      <c r="W344" s="98"/>
      <c r="X344" s="98"/>
      <c r="Y344" s="98"/>
      <c r="Z344" s="98"/>
    </row>
  </sheetData>
  <autoFilter ref="B11:X297" xr:uid="{87732997-0D24-4637-A4F1-D33D8BDCD77A}"/>
  <mergeCells count="16">
    <mergeCell ref="X8:X9"/>
    <mergeCell ref="A10:A12"/>
    <mergeCell ref="B5:T5"/>
    <mergeCell ref="B6:T6"/>
    <mergeCell ref="B8:B9"/>
    <mergeCell ref="C8:C9"/>
    <mergeCell ref="D8:D9"/>
    <mergeCell ref="I8:I9"/>
    <mergeCell ref="N8:N9"/>
    <mergeCell ref="T8:T9"/>
    <mergeCell ref="B299:C299"/>
    <mergeCell ref="U5:W6"/>
    <mergeCell ref="B325:F325"/>
    <mergeCell ref="U8:U9"/>
    <mergeCell ref="V8:V9"/>
    <mergeCell ref="W8:W9"/>
  </mergeCells>
  <pageMargins left="0" right="0" top="0" bottom="0" header="0" footer="0"/>
  <pageSetup paperSize="8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4</vt:i4>
      </vt:variant>
    </vt:vector>
  </HeadingPairs>
  <TitlesOfParts>
    <vt:vector size="6" baseType="lpstr">
      <vt:lpstr>Planas_2022 2024_20221010</vt:lpstr>
      <vt:lpstr>Planas 2022_ 2024 ir 2025_2027</vt:lpstr>
      <vt:lpstr>'Planas 2022_ 2024 ir 2025_2027'!Print_Area</vt:lpstr>
      <vt:lpstr>'Planas_2022 2024_20221010'!Print_Area</vt:lpstr>
      <vt:lpstr>'Planas 2022_ 2024 ir 2025_2027'!Print_Titles</vt:lpstr>
      <vt:lpstr>'Planas_2022 2024_20221010'!Print_Titles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Giraites vandenys</dc:creator>
  <cp:lastModifiedBy>Dalia Marcinkienė</cp:lastModifiedBy>
  <cp:lastPrinted>2022-10-13T04:45:29Z</cp:lastPrinted>
  <dcterms:created xsi:type="dcterms:W3CDTF">2022-08-21T11:36:20Z</dcterms:created>
  <dcterms:modified xsi:type="dcterms:W3CDTF">2022-10-13T06:25:31Z</dcterms:modified>
</cp:coreProperties>
</file>